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academyhub.sharepoint.com/sites/msteams_ecfaa8/Shared Documents/General/Business Jungle/⑤事業計画書作成サービス/コラム/20260114_【無料テンプレート付】事業計画書をパワーポイントで作成｜プロが徹底解説/"/>
    </mc:Choice>
  </mc:AlternateContent>
  <xr:revisionPtr revIDLastSave="1221" documentId="13_ncr:1_{4A8202BC-E4B0-4950-BED1-01B477CD5667}" xr6:coauthVersionLast="47" xr6:coauthVersionMax="47" xr10:uidLastSave="{B6F21080-671A-43E9-A9FA-403A33767881}"/>
  <bookViews>
    <workbookView xWindow="28680" yWindow="-120" windowWidth="29040" windowHeight="16440" xr2:uid="{2841B7F3-4138-4506-8416-2B996015073F}"/>
  </bookViews>
  <sheets>
    <sheet name="財務モデル"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1" l="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I38" i="1"/>
  <c r="R38" i="1"/>
  <c r="Q38" i="1"/>
  <c r="P38" i="1"/>
  <c r="O38" i="1"/>
  <c r="N38" i="1"/>
  <c r="M38" i="1"/>
  <c r="L38" i="1"/>
  <c r="K38" i="1"/>
  <c r="J38" i="1"/>
  <c r="R71" i="1"/>
  <c r="R74" i="1"/>
  <c r="R78" i="1"/>
  <c r="R81" i="1"/>
  <c r="R57" i="1"/>
  <c r="R56" i="1" s="1"/>
  <c r="Q57" i="1"/>
  <c r="Q56" i="1" s="1"/>
  <c r="P57" i="1"/>
  <c r="P56" i="1" s="1"/>
  <c r="O57" i="1"/>
  <c r="O56" i="1" s="1"/>
  <c r="N57" i="1"/>
  <c r="N56" i="1" s="1"/>
  <c r="M57" i="1"/>
  <c r="M56" i="1" s="1"/>
  <c r="L57" i="1"/>
  <c r="L56" i="1" s="1"/>
  <c r="K57" i="1"/>
  <c r="K56" i="1" s="1"/>
  <c r="J57" i="1"/>
  <c r="J56" i="1" s="1"/>
  <c r="I57" i="1"/>
  <c r="I56" i="1" s="1"/>
  <c r="R50" i="1"/>
  <c r="Q50" i="1"/>
  <c r="P50" i="1"/>
  <c r="O50" i="1"/>
  <c r="N50" i="1"/>
  <c r="M50" i="1"/>
  <c r="L50" i="1"/>
  <c r="K50" i="1"/>
  <c r="J50" i="1"/>
  <c r="I50" i="1"/>
  <c r="R45" i="1"/>
  <c r="R44" i="1" s="1"/>
  <c r="Q45" i="1"/>
  <c r="Q44" i="1" s="1"/>
  <c r="P45" i="1"/>
  <c r="P44" i="1" s="1"/>
  <c r="O45" i="1"/>
  <c r="O44" i="1" s="1"/>
  <c r="N45" i="1"/>
  <c r="N44" i="1" s="1"/>
  <c r="M45" i="1"/>
  <c r="M44" i="1" s="1"/>
  <c r="L45" i="1"/>
  <c r="L44" i="1" s="1"/>
  <c r="K45" i="1"/>
  <c r="K44" i="1" s="1"/>
  <c r="J45" i="1"/>
  <c r="J44" i="1" s="1"/>
  <c r="I45" i="1"/>
  <c r="I44" i="1" s="1"/>
  <c r="R40" i="1"/>
  <c r="Q40" i="1"/>
  <c r="R39" i="1"/>
  <c r="Q39" i="1"/>
  <c r="P39" i="1"/>
  <c r="O39" i="1"/>
  <c r="N39" i="1"/>
  <c r="M39" i="1"/>
  <c r="L39" i="1"/>
  <c r="K39" i="1"/>
  <c r="J39" i="1"/>
  <c r="I39" i="1"/>
  <c r="R34" i="1"/>
  <c r="Q34" i="1"/>
  <c r="P34" i="1"/>
  <c r="O34" i="1"/>
  <c r="N34" i="1"/>
  <c r="M34" i="1"/>
  <c r="L34" i="1"/>
  <c r="K34" i="1"/>
  <c r="J34" i="1"/>
  <c r="I34" i="1"/>
  <c r="R29" i="1"/>
  <c r="Q29" i="1"/>
  <c r="P29" i="1"/>
  <c r="O29" i="1"/>
  <c r="N29" i="1"/>
  <c r="M29" i="1"/>
  <c r="L29" i="1"/>
  <c r="K29" i="1"/>
  <c r="J29" i="1"/>
  <c r="I29" i="1"/>
  <c r="R24" i="1"/>
  <c r="Q24" i="1"/>
  <c r="P24" i="1"/>
  <c r="O24" i="1"/>
  <c r="N24" i="1"/>
  <c r="M24" i="1"/>
  <c r="L24" i="1"/>
  <c r="K24" i="1"/>
  <c r="J24" i="1"/>
  <c r="I24" i="1"/>
  <c r="I22" i="1" s="1"/>
  <c r="I20" i="1" s="1"/>
  <c r="I19" i="1"/>
  <c r="I17" i="1" s="1"/>
  <c r="I15" i="1" s="1"/>
  <c r="I12" i="1"/>
  <c r="I10" i="1" s="1"/>
  <c r="J19" i="1"/>
  <c r="J17" i="1" s="1"/>
  <c r="J15" i="1" s="1"/>
  <c r="R19" i="1"/>
  <c r="R17" i="1" s="1"/>
  <c r="R15" i="1" s="1"/>
  <c r="Q19" i="1"/>
  <c r="Q17" i="1" s="1"/>
  <c r="Q15" i="1" s="1"/>
  <c r="P19" i="1"/>
  <c r="P17" i="1" s="1"/>
  <c r="P15" i="1" s="1"/>
  <c r="O19" i="1"/>
  <c r="O17" i="1" s="1"/>
  <c r="O15" i="1" s="1"/>
  <c r="N19" i="1"/>
  <c r="N17" i="1" s="1"/>
  <c r="N15" i="1" s="1"/>
  <c r="M19" i="1"/>
  <c r="M17" i="1" s="1"/>
  <c r="M15" i="1" s="1"/>
  <c r="L19" i="1"/>
  <c r="L17" i="1" s="1"/>
  <c r="L15" i="1" s="1"/>
  <c r="K19" i="1"/>
  <c r="K17" i="1" s="1"/>
  <c r="K15" i="1" s="1"/>
  <c r="R14" i="1"/>
  <c r="R12" i="1" s="1"/>
  <c r="R10" i="1" s="1"/>
  <c r="Q14" i="1"/>
  <c r="Q12" i="1" s="1"/>
  <c r="Q10" i="1" s="1"/>
  <c r="P14" i="1"/>
  <c r="P12" i="1" s="1"/>
  <c r="P10" i="1" s="1"/>
  <c r="O14" i="1"/>
  <c r="O12" i="1" s="1"/>
  <c r="O10" i="1" s="1"/>
  <c r="N14" i="1"/>
  <c r="N12" i="1" s="1"/>
  <c r="N10" i="1" s="1"/>
  <c r="M14" i="1"/>
  <c r="M12" i="1" s="1"/>
  <c r="M10" i="1" s="1"/>
  <c r="L14" i="1"/>
  <c r="L12" i="1" s="1"/>
  <c r="L10" i="1" s="1"/>
  <c r="K14" i="1"/>
  <c r="K12" i="1" s="1"/>
  <c r="K10" i="1" s="1"/>
  <c r="J14" i="1"/>
  <c r="J12" i="1" s="1"/>
  <c r="J10" i="1" s="1"/>
  <c r="P40" i="1"/>
  <c r="O40" i="1"/>
  <c r="N40" i="1"/>
  <c r="M40" i="1"/>
  <c r="L40" i="1"/>
  <c r="K40" i="1"/>
  <c r="J40" i="1"/>
  <c r="I40" i="1"/>
  <c r="Q71" i="1"/>
  <c r="P71" i="1"/>
  <c r="O71" i="1"/>
  <c r="N71" i="1"/>
  <c r="M71" i="1"/>
  <c r="L71" i="1"/>
  <c r="K71" i="1"/>
  <c r="J71" i="1"/>
  <c r="Q81" i="1"/>
  <c r="P81" i="1"/>
  <c r="O81" i="1"/>
  <c r="N81" i="1"/>
  <c r="M81" i="1"/>
  <c r="L81" i="1"/>
  <c r="K81" i="1"/>
  <c r="J81" i="1"/>
  <c r="Q74" i="1"/>
  <c r="P74" i="1"/>
  <c r="O74" i="1"/>
  <c r="N74" i="1"/>
  <c r="M74" i="1"/>
  <c r="L74" i="1"/>
  <c r="K74" i="1"/>
  <c r="J74" i="1"/>
  <c r="Q78" i="1"/>
  <c r="P78" i="1"/>
  <c r="O78" i="1"/>
  <c r="N78" i="1"/>
  <c r="M78" i="1"/>
  <c r="L78" i="1"/>
  <c r="K78" i="1"/>
  <c r="J78" i="1"/>
  <c r="K37" i="1" l="1"/>
  <c r="K35" i="1" s="1"/>
  <c r="K32" i="1" s="1"/>
  <c r="K30" i="1" s="1"/>
  <c r="K27" i="1" s="1"/>
  <c r="K25" i="1" s="1"/>
  <c r="K22" i="1" s="1"/>
  <c r="K20" i="1" s="1"/>
  <c r="K9" i="1" s="1"/>
  <c r="K8" i="1" s="1"/>
  <c r="J37" i="1"/>
  <c r="J35" i="1" s="1"/>
  <c r="J32" i="1" s="1"/>
  <c r="J30" i="1" s="1"/>
  <c r="J27" i="1" s="1"/>
  <c r="J25" i="1" s="1"/>
  <c r="J22" i="1" s="1"/>
  <c r="J20" i="1" s="1"/>
  <c r="J9" i="1" s="1"/>
  <c r="J8" i="1" s="1"/>
  <c r="J48" i="1" s="1"/>
  <c r="L37" i="1"/>
  <c r="M37" i="1"/>
  <c r="M35" i="1" s="1"/>
  <c r="N37" i="1"/>
  <c r="N35" i="1" s="1"/>
  <c r="N32" i="1" s="1"/>
  <c r="N30" i="1" s="1"/>
  <c r="N27" i="1" s="1"/>
  <c r="N25" i="1" s="1"/>
  <c r="N22" i="1" s="1"/>
  <c r="N20" i="1" s="1"/>
  <c r="N9" i="1" s="1"/>
  <c r="N8" i="1" s="1"/>
  <c r="O37" i="1"/>
  <c r="P37" i="1"/>
  <c r="P35" i="1" s="1"/>
  <c r="P32" i="1" s="1"/>
  <c r="P30" i="1" s="1"/>
  <c r="P27" i="1" s="1"/>
  <c r="P25" i="1" s="1"/>
  <c r="P22" i="1" s="1"/>
  <c r="P20" i="1" s="1"/>
  <c r="P9" i="1" s="1"/>
  <c r="P8" i="1" s="1"/>
  <c r="P48" i="1" s="1"/>
  <c r="R37" i="1"/>
  <c r="R35" i="1" s="1"/>
  <c r="R32" i="1" s="1"/>
  <c r="R30" i="1" s="1"/>
  <c r="R27" i="1" s="1"/>
  <c r="R25" i="1" s="1"/>
  <c r="R22" i="1" s="1"/>
  <c r="R20" i="1" s="1"/>
  <c r="R9" i="1" s="1"/>
  <c r="R8" i="1" s="1"/>
  <c r="R61" i="1" s="1"/>
  <c r="I37" i="1"/>
  <c r="Q37" i="1"/>
  <c r="Q35" i="1" s="1"/>
  <c r="Q32" i="1" s="1"/>
  <c r="Q30" i="1" s="1"/>
  <c r="Q27" i="1" s="1"/>
  <c r="Q25" i="1" s="1"/>
  <c r="L35" i="1"/>
  <c r="L32" i="1" s="1"/>
  <c r="L30" i="1" s="1"/>
  <c r="L27" i="1" s="1"/>
  <c r="L25" i="1" s="1"/>
  <c r="L22" i="1" s="1"/>
  <c r="L20" i="1" s="1"/>
  <c r="O35" i="1"/>
  <c r="O32" i="1" s="1"/>
  <c r="O30" i="1" s="1"/>
  <c r="O27" i="1" s="1"/>
  <c r="O25" i="1" s="1"/>
  <c r="O22" i="1" s="1"/>
  <c r="O20" i="1" s="1"/>
  <c r="O9" i="1" s="1"/>
  <c r="O8" i="1" s="1"/>
  <c r="M32" i="1"/>
  <c r="M30" i="1" s="1"/>
  <c r="M27" i="1" s="1"/>
  <c r="M25" i="1" s="1"/>
  <c r="M22" i="1" s="1"/>
  <c r="M20" i="1" s="1"/>
  <c r="Q22" i="1" l="1"/>
  <c r="Q20" i="1" s="1"/>
  <c r="Q9" i="1" s="1"/>
  <c r="Q8" i="1" s="1"/>
  <c r="Q48" i="1" s="1"/>
  <c r="J54" i="1"/>
  <c r="J53" i="1" s="1"/>
  <c r="J61" i="1"/>
  <c r="J60" i="1" s="1"/>
  <c r="M9" i="1"/>
  <c r="M8" i="1" s="1"/>
  <c r="N48" i="1"/>
  <c r="N61" i="1"/>
  <c r="N60" i="1" s="1"/>
  <c r="N54" i="1"/>
  <c r="N53" i="1" s="1"/>
  <c r="K48" i="1"/>
  <c r="K54" i="1"/>
  <c r="K53" i="1" s="1"/>
  <c r="K61" i="1"/>
  <c r="K60" i="1" s="1"/>
  <c r="O48" i="1"/>
  <c r="O61" i="1"/>
  <c r="O60" i="1" s="1"/>
  <c r="O54" i="1"/>
  <c r="O53" i="1" s="1"/>
  <c r="R48" i="1"/>
  <c r="R60" i="1"/>
  <c r="R54" i="1"/>
  <c r="R53" i="1" s="1"/>
  <c r="P61" i="1"/>
  <c r="P60" i="1" s="1"/>
  <c r="P54" i="1"/>
  <c r="P53" i="1" s="1"/>
  <c r="I32" i="1"/>
  <c r="I30" i="1" s="1"/>
  <c r="I27" i="1" s="1"/>
  <c r="I25" i="1" s="1"/>
  <c r="I35" i="1"/>
  <c r="L9" i="1"/>
  <c r="L8" i="1" s="1"/>
  <c r="R49" i="1" l="1"/>
  <c r="R63" i="1" s="1"/>
  <c r="R65" i="1" s="1"/>
  <c r="R67" i="1" s="1"/>
  <c r="R75" i="1" s="1"/>
  <c r="R73" i="1" s="1"/>
  <c r="N49" i="1"/>
  <c r="N63" i="1" s="1"/>
  <c r="N65" i="1" s="1"/>
  <c r="N67" i="1" s="1"/>
  <c r="N72" i="1" s="1"/>
  <c r="N70" i="1" s="1"/>
  <c r="Q61" i="1"/>
  <c r="Q60" i="1" s="1"/>
  <c r="Q54" i="1"/>
  <c r="Q53" i="1" s="1"/>
  <c r="P49" i="1"/>
  <c r="P63" i="1" s="1"/>
  <c r="P65" i="1" s="1"/>
  <c r="P67" i="1" s="1"/>
  <c r="I9" i="1"/>
  <c r="I8" i="1" s="1"/>
  <c r="I48" i="1" s="1"/>
  <c r="L48" i="1"/>
  <c r="L54" i="1"/>
  <c r="L53" i="1" s="1"/>
  <c r="L61" i="1"/>
  <c r="L60" i="1" s="1"/>
  <c r="K49" i="1"/>
  <c r="K63" i="1" s="1"/>
  <c r="K65" i="1" s="1"/>
  <c r="K67" i="1" s="1"/>
  <c r="M48" i="1"/>
  <c r="M61" i="1"/>
  <c r="M60" i="1" s="1"/>
  <c r="M54" i="1"/>
  <c r="M53" i="1" s="1"/>
  <c r="J49" i="1"/>
  <c r="J63" i="1" s="1"/>
  <c r="J65" i="1" s="1"/>
  <c r="J67" i="1" s="1"/>
  <c r="O49" i="1"/>
  <c r="O63" i="1" s="1"/>
  <c r="O65" i="1" s="1"/>
  <c r="O67" i="1" s="1"/>
  <c r="I61" i="1" l="1"/>
  <c r="I60" i="1" s="1"/>
  <c r="I54" i="1"/>
  <c r="I53" i="1" s="1"/>
  <c r="N75" i="1"/>
  <c r="N73" i="1" s="1"/>
  <c r="N69" i="1" s="1"/>
  <c r="Q49" i="1"/>
  <c r="Q63" i="1" s="1"/>
  <c r="Q65" i="1" s="1"/>
  <c r="Q67" i="1" s="1"/>
  <c r="Q75" i="1" s="1"/>
  <c r="Q73" i="1" s="1"/>
  <c r="R72" i="1"/>
  <c r="R70" i="1" s="1"/>
  <c r="R69" i="1" s="1"/>
  <c r="P72" i="1"/>
  <c r="P70" i="1" s="1"/>
  <c r="P75" i="1"/>
  <c r="P73" i="1" s="1"/>
  <c r="M49" i="1"/>
  <c r="M63" i="1" s="1"/>
  <c r="M65" i="1" s="1"/>
  <c r="M67" i="1" s="1"/>
  <c r="K72" i="1"/>
  <c r="K70" i="1" s="1"/>
  <c r="K75" i="1"/>
  <c r="K73" i="1" s="1"/>
  <c r="L49" i="1"/>
  <c r="L63" i="1" s="1"/>
  <c r="L65" i="1" s="1"/>
  <c r="L67" i="1" s="1"/>
  <c r="O72" i="1"/>
  <c r="O70" i="1" s="1"/>
  <c r="O75" i="1"/>
  <c r="O73" i="1" s="1"/>
  <c r="J75" i="1"/>
  <c r="J73" i="1" s="1"/>
  <c r="J72" i="1"/>
  <c r="J70" i="1" s="1"/>
  <c r="I49" i="1" l="1"/>
  <c r="I63" i="1" s="1"/>
  <c r="I65" i="1" s="1"/>
  <c r="I67" i="1" s="1"/>
  <c r="I75" i="1" s="1"/>
  <c r="I73" i="1" s="1"/>
  <c r="P69" i="1"/>
  <c r="Q72" i="1"/>
  <c r="Q70" i="1" s="1"/>
  <c r="Q69" i="1" s="1"/>
  <c r="Q77" i="1" s="1"/>
  <c r="Q76" i="1" s="1"/>
  <c r="O69" i="1"/>
  <c r="O77" i="1" s="1"/>
  <c r="O76" i="1" s="1"/>
  <c r="K69" i="1"/>
  <c r="K80" i="1" s="1"/>
  <c r="K79" i="1" s="1"/>
  <c r="R77" i="1"/>
  <c r="R76" i="1" s="1"/>
  <c r="R80" i="1"/>
  <c r="R79" i="1" s="1"/>
  <c r="M75" i="1"/>
  <c r="M73" i="1" s="1"/>
  <c r="M72" i="1"/>
  <c r="M70" i="1" s="1"/>
  <c r="J69" i="1"/>
  <c r="J80" i="1" s="1"/>
  <c r="J79" i="1" s="1"/>
  <c r="L72" i="1"/>
  <c r="L70" i="1" s="1"/>
  <c r="L75" i="1"/>
  <c r="L73" i="1" s="1"/>
  <c r="N80" i="1"/>
  <c r="N79" i="1" s="1"/>
  <c r="N77" i="1"/>
  <c r="N76" i="1" s="1"/>
  <c r="I72" i="1" l="1"/>
  <c r="I70" i="1" s="1"/>
  <c r="I69" i="1" s="1"/>
  <c r="K77" i="1"/>
  <c r="K76" i="1" s="1"/>
  <c r="K68" i="1" s="1"/>
  <c r="K82" i="1" s="1"/>
  <c r="P77" i="1"/>
  <c r="P76" i="1" s="1"/>
  <c r="P80" i="1"/>
  <c r="P79" i="1" s="1"/>
  <c r="Q80" i="1"/>
  <c r="Q79" i="1" s="1"/>
  <c r="Q68" i="1" s="1"/>
  <c r="Q82" i="1" s="1"/>
  <c r="J77" i="1"/>
  <c r="J76" i="1" s="1"/>
  <c r="J68" i="1" s="1"/>
  <c r="J82" i="1" s="1"/>
  <c r="O80" i="1"/>
  <c r="O79" i="1" s="1"/>
  <c r="O68" i="1" s="1"/>
  <c r="O82" i="1" s="1"/>
  <c r="L69" i="1"/>
  <c r="L77" i="1" s="1"/>
  <c r="L76" i="1" s="1"/>
  <c r="R68" i="1"/>
  <c r="R82" i="1" s="1"/>
  <c r="N68" i="1"/>
  <c r="N82" i="1" s="1"/>
  <c r="M69" i="1"/>
  <c r="L80" i="1" l="1"/>
  <c r="L79" i="1" s="1"/>
  <c r="L68" i="1" s="1"/>
  <c r="L82" i="1" s="1"/>
  <c r="P68" i="1"/>
  <c r="P82" i="1" s="1"/>
  <c r="M77" i="1"/>
  <c r="M76" i="1" s="1"/>
  <c r="M80" i="1"/>
  <c r="M79" i="1" s="1"/>
  <c r="I80" i="1"/>
  <c r="I79" i="1" s="1"/>
  <c r="I77" i="1"/>
  <c r="I76" i="1" s="1"/>
  <c r="M68" i="1" l="1"/>
  <c r="M82" i="1" s="1"/>
  <c r="I68" i="1"/>
  <c r="I82" i="1" s="1"/>
</calcChain>
</file>

<file path=xl/sharedStrings.xml><?xml version="1.0" encoding="utf-8"?>
<sst xmlns="http://schemas.openxmlformats.org/spreadsheetml/2006/main" count="247" uniqueCount="126">
  <si>
    <t>#</t>
    <phoneticPr fontId="1"/>
  </si>
  <si>
    <t>分類</t>
    <rPh sb="0" eb="2">
      <t>ブンルイ</t>
    </rPh>
    <phoneticPr fontId="1"/>
  </si>
  <si>
    <t>単位</t>
    <rPh sb="0" eb="2">
      <t>タンイ</t>
    </rPh>
    <phoneticPr fontId="1"/>
  </si>
  <si>
    <t>項目1</t>
    <rPh sb="0" eb="2">
      <t>コウモク</t>
    </rPh>
    <phoneticPr fontId="1"/>
  </si>
  <si>
    <t>項目2</t>
    <rPh sb="0" eb="2">
      <t>コウモク</t>
    </rPh>
    <phoneticPr fontId="1"/>
  </si>
  <si>
    <t>項目3</t>
    <rPh sb="0" eb="2">
      <t>コウモク</t>
    </rPh>
    <phoneticPr fontId="1"/>
  </si>
  <si>
    <t>項目4</t>
    <rPh sb="0" eb="2">
      <t>コウモク</t>
    </rPh>
    <phoneticPr fontId="1"/>
  </si>
  <si>
    <t>売上</t>
    <rPh sb="0" eb="2">
      <t>ウリアゲ</t>
    </rPh>
    <phoneticPr fontId="1"/>
  </si>
  <si>
    <t>売上原価</t>
    <rPh sb="0" eb="4">
      <t>ウリアゲゲンカ</t>
    </rPh>
    <phoneticPr fontId="1"/>
  </si>
  <si>
    <t>売上総利益</t>
    <rPh sb="0" eb="5">
      <t>ウリアゲソウリエキ</t>
    </rPh>
    <phoneticPr fontId="1"/>
  </si>
  <si>
    <t>販売費及び一般管理費</t>
    <rPh sb="0" eb="3">
      <t>ハンバイヒ</t>
    </rPh>
    <rPh sb="3" eb="4">
      <t>オヨ</t>
    </rPh>
    <rPh sb="5" eb="10">
      <t>イッパンカンリヒ</t>
    </rPh>
    <phoneticPr fontId="1"/>
  </si>
  <si>
    <t>営業利益</t>
    <rPh sb="0" eb="4">
      <t>エイギョウリエキ</t>
    </rPh>
    <phoneticPr fontId="1"/>
  </si>
  <si>
    <t>経常利益</t>
    <rPh sb="0" eb="4">
      <t>ケイジョウリエキ</t>
    </rPh>
    <phoneticPr fontId="1"/>
  </si>
  <si>
    <t>法人税、住民税及び事業税</t>
    <rPh sb="0" eb="3">
      <t>ホウジンゼイ</t>
    </rPh>
    <rPh sb="4" eb="7">
      <t>ジュウミンゼイ</t>
    </rPh>
    <rPh sb="7" eb="8">
      <t>オヨ</t>
    </rPh>
    <rPh sb="9" eb="12">
      <t>ジギョウゼイ</t>
    </rPh>
    <phoneticPr fontId="1"/>
  </si>
  <si>
    <t>当期純利益</t>
    <rPh sb="0" eb="5">
      <t>トウキジュンリエキ</t>
    </rPh>
    <phoneticPr fontId="1"/>
  </si>
  <si>
    <t>特別利益または特別損失</t>
    <rPh sb="0" eb="2">
      <t>トクベツ</t>
    </rPh>
    <rPh sb="2" eb="4">
      <t>リエキ</t>
    </rPh>
    <rPh sb="7" eb="11">
      <t>トクベツソンシツ</t>
    </rPh>
    <phoneticPr fontId="1"/>
  </si>
  <si>
    <t>営業外収益または営業外費用</t>
    <rPh sb="0" eb="5">
      <t>エイギョウガイシュウエキ</t>
    </rPh>
    <rPh sb="8" eb="13">
      <t>エイギョウガイヒヨウ</t>
    </rPh>
    <phoneticPr fontId="1"/>
  </si>
  <si>
    <t>税引前当期純利益</t>
    <rPh sb="0" eb="3">
      <t>ゼイビキマエ</t>
    </rPh>
    <rPh sb="3" eb="5">
      <t>トウキ</t>
    </rPh>
    <rPh sb="5" eb="6">
      <t>ジュン</t>
    </rPh>
    <rPh sb="6" eb="8">
      <t>リエキ</t>
    </rPh>
    <phoneticPr fontId="1"/>
  </si>
  <si>
    <t>売上から、売上原価を差し引いて算出</t>
    <rPh sb="0" eb="2">
      <t>ウリアゲ</t>
    </rPh>
    <rPh sb="5" eb="7">
      <t>ウリアゲ</t>
    </rPh>
    <rPh sb="7" eb="9">
      <t>ゲンカ</t>
    </rPh>
    <rPh sb="10" eb="11">
      <t>サ</t>
    </rPh>
    <rPh sb="12" eb="13">
      <t>ヒ</t>
    </rPh>
    <rPh sb="15" eb="17">
      <t>サンシュツ</t>
    </rPh>
    <phoneticPr fontId="1"/>
  </si>
  <si>
    <t>売上総利益から、販売費及び一般管理費を差し引いて算出</t>
    <rPh sb="0" eb="5">
      <t>ウリアゲソウリエキ</t>
    </rPh>
    <rPh sb="8" eb="11">
      <t>ハンバイヒ</t>
    </rPh>
    <rPh sb="11" eb="12">
      <t>オヨ</t>
    </rPh>
    <rPh sb="13" eb="18">
      <t>イッパンカンリヒ</t>
    </rPh>
    <rPh sb="19" eb="20">
      <t>サ</t>
    </rPh>
    <rPh sb="21" eb="22">
      <t>ヒ</t>
    </rPh>
    <rPh sb="24" eb="26">
      <t>サンシュツ</t>
    </rPh>
    <phoneticPr fontId="1"/>
  </si>
  <si>
    <t>営業利益から、営業外収益または営業外費用を差し引いて算出</t>
    <rPh sb="0" eb="4">
      <t>エイギョウリエキ</t>
    </rPh>
    <rPh sb="7" eb="12">
      <t>エイギョウガイシュウエキ</t>
    </rPh>
    <rPh sb="15" eb="20">
      <t>エイギョウガイヒヨウ</t>
    </rPh>
    <rPh sb="21" eb="22">
      <t>サ</t>
    </rPh>
    <rPh sb="23" eb="24">
      <t>ヒ</t>
    </rPh>
    <rPh sb="26" eb="28">
      <t>サンシュツ</t>
    </rPh>
    <phoneticPr fontId="1"/>
  </si>
  <si>
    <t>経常利益から、特別利益または特別損失を差し引いて算出</t>
    <rPh sb="0" eb="4">
      <t>ケイジョウリエキ</t>
    </rPh>
    <rPh sb="7" eb="11">
      <t>トクベツリエキ</t>
    </rPh>
    <rPh sb="14" eb="16">
      <t>トクベツ</t>
    </rPh>
    <rPh sb="16" eb="18">
      <t>ソンシツ</t>
    </rPh>
    <rPh sb="19" eb="20">
      <t>サ</t>
    </rPh>
    <rPh sb="21" eb="22">
      <t>ヒ</t>
    </rPh>
    <rPh sb="24" eb="26">
      <t>サンシュツ</t>
    </rPh>
    <phoneticPr fontId="1"/>
  </si>
  <si>
    <t>税引前当期純利益から、法人税、住民税及び事業税を差し引いて算出</t>
    <rPh sb="0" eb="3">
      <t>ゼイビキマエ</t>
    </rPh>
    <rPh sb="3" eb="5">
      <t>トウキ</t>
    </rPh>
    <rPh sb="5" eb="8">
      <t>ジュンリエキ</t>
    </rPh>
    <rPh sb="11" eb="14">
      <t>ホウジンゼイ</t>
    </rPh>
    <rPh sb="15" eb="18">
      <t>ジュウミンゼイ</t>
    </rPh>
    <rPh sb="18" eb="19">
      <t>オヨ</t>
    </rPh>
    <rPh sb="20" eb="23">
      <t>ジギョウゼイ</t>
    </rPh>
    <rPh sb="24" eb="25">
      <t>サ</t>
    </rPh>
    <rPh sb="26" eb="27">
      <t>ヒ</t>
    </rPh>
    <rPh sb="29" eb="31">
      <t>サンシュツ</t>
    </rPh>
    <phoneticPr fontId="1"/>
  </si>
  <si>
    <t>資料作成</t>
    <rPh sb="0" eb="4">
      <t>シリョウサクセイ</t>
    </rPh>
    <phoneticPr fontId="1"/>
  </si>
  <si>
    <t>客数</t>
    <rPh sb="0" eb="2">
      <t>キャクスウ</t>
    </rPh>
    <phoneticPr fontId="1"/>
  </si>
  <si>
    <t>MVV・パーパス策定</t>
    <rPh sb="8" eb="10">
      <t>サクテイ</t>
    </rPh>
    <phoneticPr fontId="1"/>
  </si>
  <si>
    <t>自社によるサービス提供</t>
    <rPh sb="0" eb="2">
      <t>ジシャ</t>
    </rPh>
    <rPh sb="9" eb="11">
      <t>テイキョウ</t>
    </rPh>
    <phoneticPr fontId="1"/>
  </si>
  <si>
    <t>プラットフォームを通じたサービス提供</t>
    <rPh sb="9" eb="10">
      <t>ツウ</t>
    </rPh>
    <rPh sb="16" eb="18">
      <t>テイキョウ</t>
    </rPh>
    <phoneticPr fontId="1"/>
  </si>
  <si>
    <t>（万円）</t>
    <rPh sb="1" eb="3">
      <t>マンエン</t>
    </rPh>
    <phoneticPr fontId="1"/>
  </si>
  <si>
    <t>（万円/名）</t>
    <rPh sb="1" eb="3">
      <t>マンエン</t>
    </rPh>
    <rPh sb="4" eb="5">
      <t>メイ</t>
    </rPh>
    <phoneticPr fontId="1"/>
  </si>
  <si>
    <t>（名）</t>
    <rPh sb="1" eb="2">
      <t>メイ</t>
    </rPh>
    <phoneticPr fontId="1"/>
  </si>
  <si>
    <t>創業計画書作成</t>
    <rPh sb="0" eb="5">
      <t>ソウギョウケイカクショ</t>
    </rPh>
    <rPh sb="5" eb="7">
      <t>サクセイ</t>
    </rPh>
    <phoneticPr fontId="1"/>
  </si>
  <si>
    <t>事業計画書作成</t>
    <rPh sb="0" eb="7">
      <t>ジギョウケイカクショサクセイ</t>
    </rPh>
    <phoneticPr fontId="1"/>
  </si>
  <si>
    <t>コンサルティング</t>
    <phoneticPr fontId="1"/>
  </si>
  <si>
    <t>その他サービス</t>
    <rPh sb="2" eb="3">
      <t>ホカ</t>
    </rPh>
    <phoneticPr fontId="1"/>
  </si>
  <si>
    <t>マッチング手数料</t>
    <rPh sb="5" eb="8">
      <t>テスウリョウ</t>
    </rPh>
    <phoneticPr fontId="1"/>
  </si>
  <si>
    <t>（件）</t>
    <rPh sb="1" eb="2">
      <t>ケン</t>
    </rPh>
    <phoneticPr fontId="1"/>
  </si>
  <si>
    <t>（％）</t>
  </si>
  <si>
    <t>（％）</t>
    <phoneticPr fontId="1"/>
  </si>
  <si>
    <t>（万円/件）</t>
    <rPh sb="1" eb="3">
      <t>マンエン</t>
    </rPh>
    <rPh sb="4" eb="5">
      <t>ケン</t>
    </rPh>
    <phoneticPr fontId="1"/>
  </si>
  <si>
    <t>広告宣伝費</t>
    <rPh sb="0" eb="5">
      <t>コウコクセンデンヒ</t>
    </rPh>
    <phoneticPr fontId="1"/>
  </si>
  <si>
    <t>雑費</t>
    <rPh sb="0" eb="2">
      <t>ザッピ</t>
    </rPh>
    <phoneticPr fontId="1"/>
  </si>
  <si>
    <t>賃料</t>
    <rPh sb="0" eb="2">
      <t>チンリョウ</t>
    </rPh>
    <phoneticPr fontId="1"/>
  </si>
  <si>
    <t>給与手当（直接費）</t>
    <rPh sb="0" eb="4">
      <t>キュウヨテアテ</t>
    </rPh>
    <rPh sb="5" eb="7">
      <t>チョクセツ</t>
    </rPh>
    <rPh sb="7" eb="8">
      <t>ヒ</t>
    </rPh>
    <phoneticPr fontId="1"/>
  </si>
  <si>
    <t>給与手当（間接費）</t>
    <rPh sb="0" eb="4">
      <t>キュウヨテアテ</t>
    </rPh>
    <rPh sb="5" eb="7">
      <t>カンセツ</t>
    </rPh>
    <rPh sb="7" eb="8">
      <t>ヒ</t>
    </rPh>
    <phoneticPr fontId="1"/>
  </si>
  <si>
    <t>外注費</t>
    <rPh sb="0" eb="3">
      <t>ガイチュウヒ</t>
    </rPh>
    <phoneticPr fontId="1"/>
  </si>
  <si>
    <t>平均客単価</t>
    <rPh sb="0" eb="2">
      <t>ヘイキン</t>
    </rPh>
    <rPh sb="2" eb="5">
      <t>キャクタンカ</t>
    </rPh>
    <phoneticPr fontId="1"/>
  </si>
  <si>
    <t>売上に対する諸経費の割合</t>
    <rPh sb="0" eb="2">
      <t>ウリアゲ</t>
    </rPh>
    <rPh sb="3" eb="4">
      <t>タイ</t>
    </rPh>
    <rPh sb="6" eb="9">
      <t>ショケイヒ</t>
    </rPh>
    <rPh sb="10" eb="12">
      <t>ワリアイ</t>
    </rPh>
    <phoneticPr fontId="1"/>
  </si>
  <si>
    <t>売上に対する広告宣伝費の割合</t>
    <rPh sb="0" eb="2">
      <t>ウリアゲ</t>
    </rPh>
    <rPh sb="3" eb="4">
      <t>タイ</t>
    </rPh>
    <rPh sb="6" eb="11">
      <t>コウコクセンデンヒ</t>
    </rPh>
    <rPh sb="12" eb="14">
      <t>ワリアイ</t>
    </rPh>
    <phoneticPr fontId="1"/>
  </si>
  <si>
    <t>従業員1名あたりの平均年間給与</t>
    <rPh sb="0" eb="3">
      <t>ジュウギョウイン</t>
    </rPh>
    <rPh sb="4" eb="5">
      <t>メイ</t>
    </rPh>
    <rPh sb="9" eb="11">
      <t>ヘイキン</t>
    </rPh>
    <rPh sb="11" eb="15">
      <t>ネンカンキュウヨ</t>
    </rPh>
    <phoneticPr fontId="1"/>
  </si>
  <si>
    <t>法人税（800万円以下）</t>
    <rPh sb="0" eb="3">
      <t>ホウジンゼイ</t>
    </rPh>
    <rPh sb="7" eb="11">
      <t>マンエンイカ</t>
    </rPh>
    <phoneticPr fontId="3"/>
  </si>
  <si>
    <t>（万円）</t>
    <rPh sb="1" eb="3">
      <t>マンエン</t>
    </rPh>
    <phoneticPr fontId="3"/>
  </si>
  <si>
    <t>法人税率（800万円以下）</t>
    <rPh sb="0" eb="4">
      <t>ホウジンゼイリツ</t>
    </rPh>
    <rPh sb="8" eb="12">
      <t>マンエンイカ</t>
    </rPh>
    <phoneticPr fontId="3"/>
  </si>
  <si>
    <t>法人税（800万円超）</t>
    <rPh sb="0" eb="3">
      <t>ホウジンゼイ</t>
    </rPh>
    <rPh sb="8" eb="10">
      <t>エンチョウ</t>
    </rPh>
    <phoneticPr fontId="3"/>
  </si>
  <si>
    <t>法人税率（800万円超）</t>
    <rPh sb="0" eb="4">
      <t>ホウジンゼイリツ</t>
    </rPh>
    <rPh sb="9" eb="11">
      <t>エンチョウ</t>
    </rPh>
    <phoneticPr fontId="3"/>
  </si>
  <si>
    <t>住民税</t>
    <rPh sb="0" eb="3">
      <t>ジュウミンゼイ</t>
    </rPh>
    <phoneticPr fontId="1"/>
  </si>
  <si>
    <t>事業税</t>
    <rPh sb="0" eb="3">
      <t>ジギョウゼイ</t>
    </rPh>
    <phoneticPr fontId="1"/>
  </si>
  <si>
    <t>法人税</t>
    <rPh sb="0" eb="3">
      <t>ホウジンゼイ</t>
    </rPh>
    <phoneticPr fontId="1"/>
  </si>
  <si>
    <t>法人税に対する住民税の割合</t>
    <rPh sb="0" eb="3">
      <t>ホウジンゼイ</t>
    </rPh>
    <rPh sb="4" eb="5">
      <t>タイ</t>
    </rPh>
    <rPh sb="7" eb="10">
      <t>ジュウミンゼイ</t>
    </rPh>
    <rPh sb="11" eb="13">
      <t>ワリアイ</t>
    </rPh>
    <phoneticPr fontId="1"/>
  </si>
  <si>
    <t>法人税に対する事業税の割合</t>
    <rPh sb="0" eb="3">
      <t>ホウジンゼイ</t>
    </rPh>
    <rPh sb="4" eb="5">
      <t>タイ</t>
    </rPh>
    <rPh sb="7" eb="10">
      <t>ジギョウゼイ</t>
    </rPh>
    <rPh sb="11" eb="13">
      <t>ワリアイ</t>
    </rPh>
    <phoneticPr fontId="1"/>
  </si>
  <si>
    <t>法人税に対する10％を住民税として概算</t>
    <rPh sb="0" eb="3">
      <t>ホウジンゼイ</t>
    </rPh>
    <rPh sb="4" eb="5">
      <t>タイ</t>
    </rPh>
    <rPh sb="11" eb="14">
      <t>ジュウミンゼイ</t>
    </rPh>
    <rPh sb="17" eb="19">
      <t>ガイサン</t>
    </rPh>
    <phoneticPr fontId="1"/>
  </si>
  <si>
    <t>法人税に対する10％を事業税として概算</t>
    <rPh sb="0" eb="3">
      <t>ホウジンゼイ</t>
    </rPh>
    <rPh sb="4" eb="5">
      <t>タイ</t>
    </rPh>
    <rPh sb="11" eb="14">
      <t>ジギョウゼイ</t>
    </rPh>
    <rPh sb="17" eb="19">
      <t>ガイサン</t>
    </rPh>
    <phoneticPr fontId="1"/>
  </si>
  <si>
    <t>法人税率（800万円以下）は15％と仮定</t>
    <rPh sb="18" eb="20">
      <t>カテイ</t>
    </rPh>
    <phoneticPr fontId="1"/>
  </si>
  <si>
    <t>法人税率（800万円以下）は23.2％と仮定</t>
    <rPh sb="20" eb="22">
      <t>カテイ</t>
    </rPh>
    <phoneticPr fontId="1"/>
  </si>
  <si>
    <t>法人税率（800万円以下）×税引前当期純利益で算出</t>
    <rPh sb="14" eb="17">
      <t>ゼイビキマエ</t>
    </rPh>
    <rPh sb="17" eb="20">
      <t>トウキジュン</t>
    </rPh>
    <rPh sb="20" eb="22">
      <t>リエキ</t>
    </rPh>
    <rPh sb="23" eb="25">
      <t>サンシュツ</t>
    </rPh>
    <phoneticPr fontId="3"/>
  </si>
  <si>
    <t>法人税率（800万円超）×税引前当期純利益で算出</t>
    <rPh sb="10" eb="11">
      <t>チョウ</t>
    </rPh>
    <rPh sb="13" eb="16">
      <t>ゼイビキマエ</t>
    </rPh>
    <rPh sb="16" eb="19">
      <t>トウキジュン</t>
    </rPh>
    <rPh sb="19" eb="21">
      <t>リエキ</t>
    </rPh>
    <rPh sb="22" eb="24">
      <t>サンシュツ</t>
    </rPh>
    <phoneticPr fontId="3"/>
  </si>
  <si>
    <t>法人税（800万円以下）と法人税（800万円超）を合算</t>
    <rPh sb="22" eb="23">
      <t>チョウ</t>
    </rPh>
    <rPh sb="25" eb="27">
      <t>ガッサン</t>
    </rPh>
    <phoneticPr fontId="1"/>
  </si>
  <si>
    <t>法人税×法人税に対する住民税の割合で算出</t>
    <rPh sb="0" eb="3">
      <t>ホウジンゼイ</t>
    </rPh>
    <rPh sb="4" eb="7">
      <t>ホウジンゼイ</t>
    </rPh>
    <rPh sb="8" eb="9">
      <t>タイ</t>
    </rPh>
    <rPh sb="11" eb="14">
      <t>ジュウミンゼイ</t>
    </rPh>
    <rPh sb="15" eb="17">
      <t>ワリアイ</t>
    </rPh>
    <rPh sb="18" eb="20">
      <t>サンシュツ</t>
    </rPh>
    <phoneticPr fontId="1"/>
  </si>
  <si>
    <t>法人税と住民税と事業税を合算</t>
    <rPh sb="0" eb="3">
      <t>ホウジンゼイ</t>
    </rPh>
    <rPh sb="4" eb="7">
      <t>ジュウミンゼイ</t>
    </rPh>
    <rPh sb="8" eb="11">
      <t>ジギョウゼイ</t>
    </rPh>
    <rPh sb="12" eb="14">
      <t>ガッサン</t>
    </rPh>
    <phoneticPr fontId="1"/>
  </si>
  <si>
    <t>各種サービスの売上を合算</t>
    <rPh sb="0" eb="2">
      <t>カクシュ</t>
    </rPh>
    <rPh sb="7" eb="9">
      <t>ウリアゲ</t>
    </rPh>
    <rPh sb="10" eb="12">
      <t>ガッサン</t>
    </rPh>
    <phoneticPr fontId="1"/>
  </si>
  <si>
    <t>平均客単価×平均客数で算出</t>
    <rPh sb="0" eb="5">
      <t>ヘイキンキャクタンカ</t>
    </rPh>
    <rPh sb="6" eb="10">
      <t>ヘイキンキャクスウ</t>
    </rPh>
    <rPh sb="11" eb="13">
      <t>サンシュツ</t>
    </rPh>
    <phoneticPr fontId="1"/>
  </si>
  <si>
    <t>1ヵ月あたりの客数</t>
    <rPh sb="2" eb="3">
      <t>ゲツ</t>
    </rPh>
    <rPh sb="7" eb="9">
      <t>キャクスウ</t>
    </rPh>
    <phoneticPr fontId="1"/>
  </si>
  <si>
    <t>年換算</t>
    <rPh sb="0" eb="3">
      <t>ネンカンサン</t>
    </rPh>
    <phoneticPr fontId="1"/>
  </si>
  <si>
    <t>（名/月）</t>
    <rPh sb="1" eb="2">
      <t>メイ</t>
    </rPh>
    <rPh sb="3" eb="4">
      <t>ツキ</t>
    </rPh>
    <phoneticPr fontId="1"/>
  </si>
  <si>
    <t>（月）</t>
    <rPh sb="1" eb="2">
      <t>ツキ</t>
    </rPh>
    <phoneticPr fontId="1"/>
  </si>
  <si>
    <t>１ヵ月あたりの客数×年換算で算出</t>
    <rPh sb="0" eb="3">
      <t>イッカゲツ</t>
    </rPh>
    <rPh sb="7" eb="9">
      <t>キャクスウ</t>
    </rPh>
    <rPh sb="10" eb="13">
      <t>ネンカンサン</t>
    </rPh>
    <rPh sb="14" eb="16">
      <t>サンシュツ</t>
    </rPh>
    <phoneticPr fontId="1"/>
  </si>
  <si>
    <t>1年目の平均客単価10万円から、毎年1万円ずつ増加すると仮定</t>
    <rPh sb="1" eb="3">
      <t>ネンメ</t>
    </rPh>
    <rPh sb="4" eb="9">
      <t>ヘイキンキャクタンカ</t>
    </rPh>
    <rPh sb="11" eb="13">
      <t>マンエン</t>
    </rPh>
    <rPh sb="16" eb="18">
      <t>マイトシ</t>
    </rPh>
    <rPh sb="19" eb="21">
      <t>マンエン</t>
    </rPh>
    <rPh sb="23" eb="25">
      <t>ゾウカ</t>
    </rPh>
    <rPh sb="28" eb="30">
      <t>カテイ</t>
    </rPh>
    <phoneticPr fontId="1"/>
  </si>
  <si>
    <t>1年目の１ヵ月あたりの客数5名から、毎年5名ずつ増加すると仮定</t>
    <rPh sb="1" eb="3">
      <t>ネンメ</t>
    </rPh>
    <rPh sb="4" eb="7">
      <t>イッカゲツ</t>
    </rPh>
    <rPh sb="11" eb="13">
      <t>キャクスウ</t>
    </rPh>
    <rPh sb="14" eb="15">
      <t>メイ</t>
    </rPh>
    <rPh sb="18" eb="20">
      <t>マイトシ</t>
    </rPh>
    <rPh sb="21" eb="22">
      <t>メイ</t>
    </rPh>
    <rPh sb="24" eb="26">
      <t>ゾウカ</t>
    </rPh>
    <rPh sb="29" eb="31">
      <t>カテイ</t>
    </rPh>
    <phoneticPr fontId="1"/>
  </si>
  <si>
    <t>1年目の平均客単価2万円から、毎年0.1万円ずつ増加すると仮定</t>
    <rPh sb="1" eb="3">
      <t>ネンメ</t>
    </rPh>
    <rPh sb="4" eb="9">
      <t>ヘイキンキャクタンカ</t>
    </rPh>
    <rPh sb="10" eb="12">
      <t>マンエン</t>
    </rPh>
    <rPh sb="15" eb="17">
      <t>マイトシ</t>
    </rPh>
    <rPh sb="20" eb="22">
      <t>マンエン</t>
    </rPh>
    <rPh sb="24" eb="26">
      <t>ゾウカ</t>
    </rPh>
    <rPh sb="29" eb="31">
      <t>カテイ</t>
    </rPh>
    <phoneticPr fontId="1"/>
  </si>
  <si>
    <t>1年目の１ヵ月あたりの客数10名から、毎年5名ずつ増加すると仮定</t>
    <rPh sb="1" eb="3">
      <t>ネンメ</t>
    </rPh>
    <rPh sb="4" eb="7">
      <t>イッカゲツ</t>
    </rPh>
    <rPh sb="11" eb="13">
      <t>キャクスウ</t>
    </rPh>
    <rPh sb="15" eb="16">
      <t>メイ</t>
    </rPh>
    <rPh sb="19" eb="21">
      <t>マイトシ</t>
    </rPh>
    <rPh sb="22" eb="23">
      <t>メイ</t>
    </rPh>
    <rPh sb="25" eb="27">
      <t>ゾウカ</t>
    </rPh>
    <rPh sb="30" eb="32">
      <t>カテイ</t>
    </rPh>
    <phoneticPr fontId="1"/>
  </si>
  <si>
    <t>売上原価の構成要素を合算</t>
    <rPh sb="0" eb="4">
      <t>ウリアゲゲンカ</t>
    </rPh>
    <rPh sb="5" eb="9">
      <t>コウセイヨウソ</t>
    </rPh>
    <rPh sb="10" eb="12">
      <t>ガッサン</t>
    </rPh>
    <phoneticPr fontId="1"/>
  </si>
  <si>
    <t>1年目は1名から開始し、その後毎年3名ずつ増加すると仮定</t>
    <rPh sb="1" eb="3">
      <t>ネンメ</t>
    </rPh>
    <rPh sb="5" eb="6">
      <t>メイ</t>
    </rPh>
    <rPh sb="8" eb="10">
      <t>カイシ</t>
    </rPh>
    <rPh sb="14" eb="15">
      <t>ゴ</t>
    </rPh>
    <rPh sb="15" eb="17">
      <t>マイトシ</t>
    </rPh>
    <rPh sb="18" eb="19">
      <t>メイ</t>
    </rPh>
    <rPh sb="21" eb="23">
      <t>ゾウカ</t>
    </rPh>
    <rPh sb="26" eb="28">
      <t>カテイ</t>
    </rPh>
    <phoneticPr fontId="1"/>
  </si>
  <si>
    <t>1年目は500万円から開始し、その後毎年100万円ずつ増加すると仮定</t>
    <rPh sb="2" eb="4">
      <t>ネンメ</t>
    </rPh>
    <rPh sb="7" eb="9">
      <t>マンエン</t>
    </rPh>
    <rPh sb="9" eb="10">
      <t>メイ</t>
    </rPh>
    <rPh sb="12" eb="14">
      <t>カイシ</t>
    </rPh>
    <rPh sb="18" eb="20">
      <t>マイトシ</t>
    </rPh>
    <rPh sb="23" eb="25">
      <t>マンエン</t>
    </rPh>
    <rPh sb="27" eb="29">
      <t>ゾウカ</t>
    </rPh>
    <rPh sb="32" eb="34">
      <t>カテイ</t>
    </rPh>
    <phoneticPr fontId="1"/>
  </si>
  <si>
    <t>1年目は400万円から開始し、その後毎年50万円ずつ増加すると仮定</t>
    <rPh sb="2" eb="4">
      <t>ネンメ</t>
    </rPh>
    <rPh sb="7" eb="9">
      <t>マンエン</t>
    </rPh>
    <rPh sb="9" eb="10">
      <t>メイ</t>
    </rPh>
    <rPh sb="12" eb="14">
      <t>カイシ</t>
    </rPh>
    <rPh sb="18" eb="20">
      <t>マイトシ</t>
    </rPh>
    <rPh sb="22" eb="24">
      <t>マンエン</t>
    </rPh>
    <rPh sb="26" eb="28">
      <t>ゾウカ</t>
    </rPh>
    <rPh sb="31" eb="33">
      <t>カテイ</t>
    </rPh>
    <phoneticPr fontId="1"/>
  </si>
  <si>
    <t>販管費の構成要素を合算</t>
    <rPh sb="0" eb="3">
      <t>ハンカンヒ</t>
    </rPh>
    <rPh sb="4" eb="8">
      <t>コウセイヨウソ</t>
    </rPh>
    <rPh sb="9" eb="11">
      <t>ガッサン</t>
    </rPh>
    <phoneticPr fontId="1"/>
  </si>
  <si>
    <t>売上×売上に対する広告宣伝費の割合で算出</t>
    <rPh sb="0" eb="2">
      <t>ウリアゲ</t>
    </rPh>
    <rPh sb="3" eb="5">
      <t>ウリアゲ</t>
    </rPh>
    <rPh sb="6" eb="7">
      <t>タイ</t>
    </rPh>
    <rPh sb="9" eb="14">
      <t>コウコクセンデンヒ</t>
    </rPh>
    <rPh sb="15" eb="17">
      <t>ワリアイ</t>
    </rPh>
    <rPh sb="18" eb="20">
      <t>サンシュツ</t>
    </rPh>
    <phoneticPr fontId="1"/>
  </si>
  <si>
    <t>従業員数</t>
    <rPh sb="0" eb="3">
      <t>ジュウギョウイン</t>
    </rPh>
    <rPh sb="3" eb="4">
      <t>スウ</t>
    </rPh>
    <phoneticPr fontId="1"/>
  </si>
  <si>
    <t>従業員1名あたりの賃料</t>
    <rPh sb="0" eb="3">
      <t>ジュウギョウイン</t>
    </rPh>
    <rPh sb="4" eb="5">
      <t>メイ</t>
    </rPh>
    <rPh sb="9" eb="11">
      <t>チンリョウ</t>
    </rPh>
    <phoneticPr fontId="1"/>
  </si>
  <si>
    <t>従業員数×従業員1名あたりの賃料で算出</t>
    <rPh sb="0" eb="4">
      <t>ジュウギョウインスウ</t>
    </rPh>
    <rPh sb="5" eb="8">
      <t>ジュウギョウイン</t>
    </rPh>
    <rPh sb="9" eb="10">
      <t>メイ</t>
    </rPh>
    <rPh sb="14" eb="16">
      <t>チンリョウ</t>
    </rPh>
    <rPh sb="17" eb="19">
      <t>サンシュツ</t>
    </rPh>
    <phoneticPr fontId="1"/>
  </si>
  <si>
    <t>計画上は0と仮定</t>
    <rPh sb="0" eb="3">
      <t>ケイカクジョウ</t>
    </rPh>
    <rPh sb="6" eb="8">
      <t>カテイ</t>
    </rPh>
    <phoneticPr fontId="1"/>
  </si>
  <si>
    <t>自社によるサービス提供＋プラットフォームを通じたサービス提供を合算</t>
    <rPh sb="0" eb="2">
      <t>ジシャ</t>
    </rPh>
    <rPh sb="9" eb="11">
      <t>テイキョウ</t>
    </rPh>
    <rPh sb="21" eb="22">
      <t>ツウ</t>
    </rPh>
    <rPh sb="28" eb="30">
      <t>テイキョウ</t>
    </rPh>
    <rPh sb="31" eb="33">
      <t>ガッサン</t>
    </rPh>
    <phoneticPr fontId="1"/>
  </si>
  <si>
    <t>1年＝12ヵ月分</t>
    <rPh sb="1" eb="2">
      <t>ネン</t>
    </rPh>
    <rPh sb="6" eb="7">
      <t>ゲツ</t>
    </rPh>
    <rPh sb="7" eb="8">
      <t>ブン</t>
    </rPh>
    <phoneticPr fontId="1"/>
  </si>
  <si>
    <t>1年目の平均客単価10万円から、毎年0.5万円ずつ増加すると仮定</t>
    <rPh sb="1" eb="3">
      <t>ネンメ</t>
    </rPh>
    <rPh sb="4" eb="9">
      <t>ヘイキンキャクタンカ</t>
    </rPh>
    <rPh sb="11" eb="13">
      <t>マンエン</t>
    </rPh>
    <rPh sb="16" eb="18">
      <t>マイトシ</t>
    </rPh>
    <rPh sb="21" eb="23">
      <t>マンエン</t>
    </rPh>
    <rPh sb="25" eb="27">
      <t>ゾウカ</t>
    </rPh>
    <rPh sb="30" eb="32">
      <t>カテイ</t>
    </rPh>
    <phoneticPr fontId="1"/>
  </si>
  <si>
    <t>他主要サービスの1ヵ月あたりの客数の10％がその他サービスを利用すると仮定</t>
    <rPh sb="0" eb="1">
      <t>ホカ</t>
    </rPh>
    <rPh sb="1" eb="3">
      <t>シュヨウ</t>
    </rPh>
    <rPh sb="10" eb="11">
      <t>ゲツ</t>
    </rPh>
    <rPh sb="15" eb="17">
      <t>キャクスウ</t>
    </rPh>
    <rPh sb="24" eb="25">
      <t>ホカ</t>
    </rPh>
    <rPh sb="30" eb="32">
      <t>リヨウ</t>
    </rPh>
    <rPh sb="35" eb="37">
      <t>カテイ</t>
    </rPh>
    <phoneticPr fontId="1"/>
  </si>
  <si>
    <t>年間取引件数</t>
    <rPh sb="0" eb="2">
      <t>ネンカン</t>
    </rPh>
    <rPh sb="2" eb="6">
      <t>トリヒキケンスウ</t>
    </rPh>
    <phoneticPr fontId="1"/>
  </si>
  <si>
    <t>直接的に商品・サービスを提供する従業員数</t>
    <rPh sb="0" eb="2">
      <t>チョクセツ</t>
    </rPh>
    <rPh sb="2" eb="3">
      <t>テキ</t>
    </rPh>
    <rPh sb="12" eb="14">
      <t>テイキョウ</t>
    </rPh>
    <rPh sb="16" eb="20">
      <t>ジュウギョウインスウ</t>
    </rPh>
    <phoneticPr fontId="1"/>
  </si>
  <si>
    <t>間接的に商品・サービスを提供する従業員数</t>
    <rPh sb="0" eb="3">
      <t>カンセツテキ</t>
    </rPh>
    <rPh sb="12" eb="14">
      <t>テイキョウ</t>
    </rPh>
    <rPh sb="16" eb="20">
      <t>ジュウギョウインスウ</t>
    </rPh>
    <phoneticPr fontId="1"/>
  </si>
  <si>
    <t>間接的に商品・サービスを提供する従業員数×従業員1名あたりの平均年間給与</t>
    <rPh sb="0" eb="2">
      <t>カンセツ</t>
    </rPh>
    <rPh sb="4" eb="6">
      <t>ショウヒン</t>
    </rPh>
    <phoneticPr fontId="1"/>
  </si>
  <si>
    <t>直接的に商品・サービスを提供する従業員数×従業員1名あたりの平均年間給与</t>
    <rPh sb="4" eb="6">
      <t>ショウヒン</t>
    </rPh>
    <phoneticPr fontId="1"/>
  </si>
  <si>
    <t>直接的・間接的に商品・サービスを提供する従業員数の合算</t>
    <rPh sb="4" eb="7">
      <t>カンセツテキ</t>
    </rPh>
    <rPh sb="8" eb="10">
      <t>ショウヒン</t>
    </rPh>
    <rPh sb="25" eb="27">
      <t>ガッサン</t>
    </rPh>
    <phoneticPr fontId="1"/>
  </si>
  <si>
    <t>従業員1名あたりの賃料を年間60万円（5万円×12万円）と仮定</t>
    <rPh sb="0" eb="3">
      <t>ジュウギョウイン</t>
    </rPh>
    <rPh sb="4" eb="5">
      <t>メイ</t>
    </rPh>
    <rPh sb="9" eb="11">
      <t>チンリョウ</t>
    </rPh>
    <rPh sb="12" eb="14">
      <t>ネンカン</t>
    </rPh>
    <rPh sb="16" eb="18">
      <t>マンエン</t>
    </rPh>
    <rPh sb="20" eb="22">
      <t>マンエン</t>
    </rPh>
    <rPh sb="25" eb="27">
      <t>マンエン</t>
    </rPh>
    <rPh sb="29" eb="31">
      <t>カテイ</t>
    </rPh>
    <phoneticPr fontId="1"/>
  </si>
  <si>
    <t>5％で横ばいと仮定</t>
    <rPh sb="3" eb="4">
      <t>ヨコ</t>
    </rPh>
    <rPh sb="7" eb="9">
      <t>カテイ</t>
    </rPh>
    <phoneticPr fontId="1"/>
  </si>
  <si>
    <t>1～2年目は0名から開始し、その後2年ごとに1名ずつ増加すると仮定</t>
    <rPh sb="4" eb="6">
      <t>ネンメ</t>
    </rPh>
    <rPh sb="8" eb="9">
      <t>メイ</t>
    </rPh>
    <rPh sb="11" eb="13">
      <t>カイシ</t>
    </rPh>
    <rPh sb="18" eb="19">
      <t>ネン</t>
    </rPh>
    <rPh sb="24" eb="25">
      <t>メイ</t>
    </rPh>
    <rPh sb="27" eb="29">
      <t>ゾウカカテイ</t>
    </rPh>
    <phoneticPr fontId="1"/>
  </si>
  <si>
    <t>1年目の平均客単価5万円から、毎年1万円ずつ増加すると仮定</t>
    <rPh sb="1" eb="3">
      <t>ネンメ</t>
    </rPh>
    <rPh sb="4" eb="9">
      <t>ヘイキンキャクタンカ</t>
    </rPh>
    <rPh sb="10" eb="12">
      <t>マンエン</t>
    </rPh>
    <rPh sb="15" eb="17">
      <t>マイトシ</t>
    </rPh>
    <rPh sb="18" eb="20">
      <t>マンエン</t>
    </rPh>
    <rPh sb="22" eb="24">
      <t>ゾウカ</t>
    </rPh>
    <rPh sb="27" eb="29">
      <t>カテイ</t>
    </rPh>
    <phoneticPr fontId="1"/>
  </si>
  <si>
    <t>1年目の１ヵ月あたりの客数1名から、毎年3名ずつ増加すると仮定</t>
    <rPh sb="1" eb="3">
      <t>ネンメ</t>
    </rPh>
    <rPh sb="4" eb="7">
      <t>イッカゲツ</t>
    </rPh>
    <rPh sb="11" eb="13">
      <t>キャクスウ</t>
    </rPh>
    <rPh sb="14" eb="15">
      <t>メイ</t>
    </rPh>
    <rPh sb="18" eb="20">
      <t>マイトシ</t>
    </rPh>
    <rPh sb="21" eb="22">
      <t>メイ</t>
    </rPh>
    <rPh sb="24" eb="26">
      <t>ゾウカ</t>
    </rPh>
    <rPh sb="29" eb="31">
      <t>カテイ</t>
    </rPh>
    <phoneticPr fontId="1"/>
  </si>
  <si>
    <t>取引１件あたりの平均取引高</t>
    <rPh sb="0" eb="4">
      <t>トリヒキイッケン</t>
    </rPh>
    <rPh sb="8" eb="10">
      <t>ヘイキン</t>
    </rPh>
    <rPh sb="10" eb="12">
      <t>トリヒキ</t>
    </rPh>
    <rPh sb="12" eb="13">
      <t>ダカ</t>
    </rPh>
    <phoneticPr fontId="1"/>
  </si>
  <si>
    <t>年間取引件数×取引1件あたりの平均取引高×マッチング手数料で算出</t>
    <rPh sb="0" eb="2">
      <t>ネンカン</t>
    </rPh>
    <rPh sb="2" eb="6">
      <t>トリヒキケンスウ</t>
    </rPh>
    <rPh sb="7" eb="9">
      <t>トリヒキ</t>
    </rPh>
    <rPh sb="10" eb="11">
      <t>ケン</t>
    </rPh>
    <rPh sb="15" eb="17">
      <t>ヘイキン</t>
    </rPh>
    <rPh sb="17" eb="20">
      <t>トリヒキダカ</t>
    </rPh>
    <rPh sb="26" eb="29">
      <t>テスウリョウ</t>
    </rPh>
    <rPh sb="30" eb="32">
      <t>サンシュツ</t>
    </rPh>
    <phoneticPr fontId="1"/>
  </si>
  <si>
    <t>3年目から100件、その後段階的に増加</t>
    <rPh sb="1" eb="3">
      <t>ネンメ</t>
    </rPh>
    <rPh sb="8" eb="9">
      <t>ケン</t>
    </rPh>
    <rPh sb="12" eb="13">
      <t>ゴ</t>
    </rPh>
    <rPh sb="13" eb="16">
      <t>ダンカイテキ</t>
    </rPh>
    <rPh sb="17" eb="19">
      <t>ゾウカ</t>
    </rPh>
    <phoneticPr fontId="1"/>
  </si>
  <si>
    <t>3年目から5万円、その後毎年0.5万円ずつ増加</t>
    <rPh sb="1" eb="3">
      <t>ネンメ</t>
    </rPh>
    <rPh sb="6" eb="8">
      <t>マンエン</t>
    </rPh>
    <rPh sb="11" eb="12">
      <t>ゴ</t>
    </rPh>
    <rPh sb="12" eb="14">
      <t>マイトシ</t>
    </rPh>
    <rPh sb="17" eb="19">
      <t>マンエン</t>
    </rPh>
    <rPh sb="21" eb="23">
      <t>ゾウカ</t>
    </rPh>
    <phoneticPr fontId="1"/>
  </si>
  <si>
    <t>3～5年目は顧客確保のため0％、その後10％に引き上げ</t>
    <rPh sb="3" eb="5">
      <t>ネンメ</t>
    </rPh>
    <rPh sb="6" eb="8">
      <t>コキャク</t>
    </rPh>
    <rPh sb="8" eb="10">
      <t>カクホ</t>
    </rPh>
    <rPh sb="18" eb="19">
      <t>ゴ</t>
    </rPh>
    <rPh sb="23" eb="24">
      <t>ヒ</t>
    </rPh>
    <rPh sb="25" eb="26">
      <t>ア</t>
    </rPh>
    <phoneticPr fontId="1"/>
  </si>
  <si>
    <t>HP費用50万円、システム構築・維持費500万円を計上</t>
    <rPh sb="2" eb="4">
      <t>ヒヨウ</t>
    </rPh>
    <rPh sb="6" eb="8">
      <t>マンエン</t>
    </rPh>
    <rPh sb="13" eb="15">
      <t>コウチク</t>
    </rPh>
    <rPh sb="16" eb="18">
      <t>イジ</t>
    </rPh>
    <rPh sb="18" eb="19">
      <t>ヒ</t>
    </rPh>
    <rPh sb="22" eb="24">
      <t>マンエン</t>
    </rPh>
    <rPh sb="25" eb="27">
      <t>ケイジョウ</t>
    </rPh>
    <phoneticPr fontId="1"/>
  </si>
  <si>
    <t>算出根拠</t>
    <rPh sb="0" eb="4">
      <t>サンシュツコンキョ</t>
    </rPh>
    <phoneticPr fontId="1"/>
  </si>
  <si>
    <t>本資料（財務モデル）に関する補足</t>
    <rPh sb="0" eb="3">
      <t>ホンシリョウ</t>
    </rPh>
    <rPh sb="4" eb="6">
      <t>ザイム</t>
    </rPh>
    <rPh sb="11" eb="12">
      <t>カン</t>
    </rPh>
    <rPh sb="14" eb="16">
      <t>ホソク</t>
    </rPh>
    <phoneticPr fontId="1"/>
  </si>
  <si>
    <t>1年目
XX年</t>
    <rPh sb="1" eb="3">
      <t>ネンメ</t>
    </rPh>
    <rPh sb="6" eb="7">
      <t>ネン</t>
    </rPh>
    <phoneticPr fontId="1"/>
  </si>
  <si>
    <t>2年目
XX年</t>
    <rPh sb="1" eb="3">
      <t>ネンメ</t>
    </rPh>
    <rPh sb="6" eb="7">
      <t>ネン</t>
    </rPh>
    <phoneticPr fontId="1"/>
  </si>
  <si>
    <t>3年目
XX年</t>
    <rPh sb="1" eb="3">
      <t>ネンメ</t>
    </rPh>
    <rPh sb="6" eb="7">
      <t>ネン</t>
    </rPh>
    <phoneticPr fontId="1"/>
  </si>
  <si>
    <t>4年目
XX年</t>
    <rPh sb="1" eb="3">
      <t>ネンメ</t>
    </rPh>
    <rPh sb="6" eb="7">
      <t>ネン</t>
    </rPh>
    <phoneticPr fontId="1"/>
  </si>
  <si>
    <t>5年目
XX年</t>
    <rPh sb="1" eb="3">
      <t>ネンメ</t>
    </rPh>
    <rPh sb="6" eb="7">
      <t>ネン</t>
    </rPh>
    <phoneticPr fontId="1"/>
  </si>
  <si>
    <t>6年目
XX年</t>
    <rPh sb="1" eb="3">
      <t>ネンメ</t>
    </rPh>
    <rPh sb="6" eb="7">
      <t>ネン</t>
    </rPh>
    <phoneticPr fontId="1"/>
  </si>
  <si>
    <t>7年目
XX年</t>
    <rPh sb="1" eb="3">
      <t>ネンメ</t>
    </rPh>
    <rPh sb="6" eb="7">
      <t>ネン</t>
    </rPh>
    <phoneticPr fontId="1"/>
  </si>
  <si>
    <t>8年目
XX年</t>
    <rPh sb="1" eb="3">
      <t>ネンメ</t>
    </rPh>
    <rPh sb="6" eb="7">
      <t>ネン</t>
    </rPh>
    <phoneticPr fontId="1"/>
  </si>
  <si>
    <t>9年目
XX年</t>
    <rPh sb="1" eb="3">
      <t>ネンメ</t>
    </rPh>
    <rPh sb="6" eb="7">
      <t>ネン</t>
    </rPh>
    <phoneticPr fontId="1"/>
  </si>
  <si>
    <t>10年目
XX年</t>
    <rPh sb="2" eb="4">
      <t>ネンメ</t>
    </rPh>
    <rPh sb="7" eb="8">
      <t>ネン</t>
    </rPh>
    <phoneticPr fontId="1"/>
  </si>
  <si>
    <t>・本スライドの項目・数値はサンプルであり、実際の計画内容とは異なります。</t>
    <rPh sb="7" eb="9">
      <t>コウモク</t>
    </rPh>
    <rPh sb="10" eb="12">
      <t>スウチ</t>
    </rPh>
    <rPh sb="21" eb="23">
      <t>ジッサイ</t>
    </rPh>
    <rPh sb="24" eb="26">
      <t>ケイカク</t>
    </rPh>
    <rPh sb="26" eb="28">
      <t>ナイヨウ</t>
    </rPh>
    <rPh sb="30" eb="31">
      <t>コト</t>
    </rPh>
    <phoneticPr fontId="1"/>
  </si>
  <si>
    <t>・本Excelの青字は直接入力、黒字は関数入力しております。青字の数値をご自身で変更することで前提条件を変更することができ、状況に応じて最適な計画内容にすることができます。</t>
    <rPh sb="1" eb="2">
      <t>ホン</t>
    </rPh>
    <rPh sb="8" eb="10">
      <t>アオジ</t>
    </rPh>
    <rPh sb="11" eb="15">
      <t>チョクセツニュウリョク</t>
    </rPh>
    <rPh sb="16" eb="18">
      <t>クロジ</t>
    </rPh>
    <rPh sb="19" eb="23">
      <t>カンスウニュウリョク</t>
    </rPh>
    <rPh sb="30" eb="32">
      <t>アオジ</t>
    </rPh>
    <rPh sb="33" eb="35">
      <t>スウチ</t>
    </rPh>
    <rPh sb="40" eb="42">
      <t>ヘンコウ</t>
    </rPh>
    <rPh sb="62" eb="64">
      <t>ジョウキョウ</t>
    </rPh>
    <rPh sb="65" eb="66">
      <t>オウ</t>
    </rPh>
    <rPh sb="68" eb="70">
      <t>サイテキ</t>
    </rPh>
    <rPh sb="71" eb="75">
      <t>ケイカクナイヨウ</t>
    </rPh>
    <phoneticPr fontId="1"/>
  </si>
  <si>
    <t>財務モデル</t>
    <rPh sb="0" eb="2">
      <t>ザイム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</si>
</sst>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ＭＳ Ｐゴシック"/>
      <family val="2"/>
      <charset val="128"/>
    </font>
    <font>
      <sz val="6"/>
      <name val="ＭＳ Ｐゴシック"/>
      <family val="2"/>
      <charset val="128"/>
    </font>
    <font>
      <sz val="11"/>
      <color theme="0"/>
      <name val="ＭＳ Ｐゴシック"/>
      <family val="3"/>
      <charset val="128"/>
    </font>
    <font>
      <sz val="11"/>
      <color theme="1"/>
      <name val="ＭＳ Ｐゴシック"/>
      <family val="3"/>
      <charset val="128"/>
    </font>
    <font>
      <sz val="11"/>
      <name val="ＭＳ Ｐゴシック"/>
      <family val="3"/>
      <charset val="128"/>
    </font>
    <font>
      <sz val="11"/>
      <color theme="1"/>
      <name val="ＭＳ Ｐゴシック"/>
      <family val="2"/>
      <charset val="128"/>
    </font>
    <font>
      <sz val="11"/>
      <color rgb="FF0070C0"/>
      <name val="ＭＳ Ｐゴシック"/>
      <family val="3"/>
      <charset val="128"/>
    </font>
    <font>
      <sz val="11"/>
      <name val="ＭＳ Ｐゴシック"/>
      <family val="2"/>
      <charset val="128"/>
    </font>
    <font>
      <sz val="16"/>
      <color theme="1"/>
      <name val="ＭＳ Ｐゴシック"/>
      <family val="3"/>
      <charset val="128"/>
    </font>
    <font>
      <b/>
      <sz val="16"/>
      <color theme="1"/>
      <name val="ＭＳ Ｐゴシック"/>
      <family val="3"/>
      <charset val="128"/>
    </font>
  </fonts>
  <fills count="5">
    <fill>
      <patternFill patternType="none"/>
    </fill>
    <fill>
      <patternFill patternType="gray125"/>
    </fill>
    <fill>
      <patternFill patternType="solid">
        <fgColor theme="6"/>
        <bgColor indexed="64"/>
      </patternFill>
    </fill>
    <fill>
      <patternFill patternType="solid">
        <fgColor theme="6" tint="0.79998168889431442"/>
        <bgColor indexed="64"/>
      </patternFill>
    </fill>
    <fill>
      <patternFill patternType="solid">
        <fgColor rgb="FFFFFF00"/>
        <bgColor indexed="64"/>
      </patternFill>
    </fill>
  </fills>
  <borders count="11">
    <border>
      <left/>
      <right/>
      <top/>
      <bottom/>
      <diagonal/>
    </border>
    <border>
      <left/>
      <right/>
      <top style="thin">
        <color theme="0" tint="-0.14996795556505021"/>
      </top>
      <bottom style="thin">
        <color theme="0" tint="-0.14996795556505021"/>
      </bottom>
      <diagonal/>
    </border>
    <border>
      <left/>
      <right/>
      <top style="dashed">
        <color theme="1"/>
      </top>
      <bottom style="dashed">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3">
    <xf numFmtId="0" fontId="0" fillId="0" borderId="0" xfId="0">
      <alignment vertical="center"/>
    </xf>
    <xf numFmtId="0" fontId="3" fillId="0" borderId="0" xfId="0" applyFont="1">
      <alignment vertical="center"/>
    </xf>
    <xf numFmtId="0" fontId="4" fillId="3" borderId="0" xfId="0" applyFont="1" applyFill="1" applyAlignment="1">
      <alignment horizontal="right" vertical="top"/>
    </xf>
    <xf numFmtId="0" fontId="4" fillId="3" borderId="0" xfId="0" applyFont="1" applyFill="1" applyAlignment="1">
      <alignment vertical="top"/>
    </xf>
    <xf numFmtId="3" fontId="7" fillId="0" borderId="2" xfId="1" applyNumberFormat="1" applyFont="1" applyFill="1" applyBorder="1" applyAlignment="1">
      <alignment horizontal="right" vertical="top"/>
    </xf>
    <xf numFmtId="0" fontId="4" fillId="3" borderId="0" xfId="0" applyFont="1" applyFill="1" applyAlignment="1">
      <alignment horizontal="right" vertical="top" wrapText="1"/>
    </xf>
    <xf numFmtId="0" fontId="2" fillId="2" borderId="0" xfId="0" applyFont="1" applyFill="1" applyAlignment="1">
      <alignment vertical="top"/>
    </xf>
    <xf numFmtId="0" fontId="3" fillId="0" borderId="1" xfId="0" applyFont="1" applyBorder="1" applyAlignment="1">
      <alignment vertical="top"/>
    </xf>
    <xf numFmtId="3" fontId="3" fillId="0" borderId="1" xfId="1" applyNumberFormat="1" applyFont="1" applyFill="1" applyBorder="1" applyAlignment="1">
      <alignment horizontal="right" vertical="top"/>
    </xf>
    <xf numFmtId="3" fontId="6" fillId="0" borderId="1" xfId="1" applyNumberFormat="1" applyFont="1" applyFill="1" applyBorder="1" applyAlignment="1">
      <alignment horizontal="right" vertical="top"/>
    </xf>
    <xf numFmtId="176" fontId="6" fillId="0" borderId="1" xfId="1" applyNumberFormat="1" applyFont="1" applyFill="1" applyBorder="1" applyAlignment="1">
      <alignment horizontal="right" vertical="top"/>
    </xf>
    <xf numFmtId="9" fontId="6" fillId="0" borderId="1" xfId="2" applyFont="1" applyFill="1" applyBorder="1" applyAlignment="1">
      <alignment horizontal="right" vertical="top"/>
    </xf>
    <xf numFmtId="9" fontId="4" fillId="0" borderId="1" xfId="2" applyFont="1" applyFill="1" applyBorder="1" applyAlignment="1">
      <alignment horizontal="right" vertical="top"/>
    </xf>
    <xf numFmtId="0" fontId="3" fillId="0" borderId="0" xfId="0" applyFont="1" applyAlignment="1">
      <alignment vertical="top"/>
    </xf>
    <xf numFmtId="0" fontId="9" fillId="4" borderId="3" xfId="0" applyFont="1" applyFill="1" applyBorder="1">
      <alignment vertical="center"/>
    </xf>
    <xf numFmtId="0" fontId="8" fillId="4" borderId="4" xfId="0" applyFont="1" applyFill="1" applyBorder="1">
      <alignment vertical="center"/>
    </xf>
    <xf numFmtId="0" fontId="8" fillId="4" borderId="5" xfId="0" applyFont="1" applyFill="1" applyBorder="1">
      <alignment vertical="center"/>
    </xf>
    <xf numFmtId="0" fontId="8" fillId="4" borderId="6" xfId="0" applyFont="1" applyFill="1" applyBorder="1">
      <alignment vertical="center"/>
    </xf>
    <xf numFmtId="0" fontId="8" fillId="4" borderId="0" xfId="0" applyFont="1" applyFill="1">
      <alignment vertical="center"/>
    </xf>
    <xf numFmtId="0" fontId="8" fillId="4" borderId="7" xfId="0" applyFont="1" applyFill="1" applyBorder="1">
      <alignment vertical="center"/>
    </xf>
    <xf numFmtId="0" fontId="8" fillId="4" borderId="8" xfId="0" applyFont="1" applyFill="1" applyBorder="1">
      <alignment vertical="center"/>
    </xf>
    <xf numFmtId="0" fontId="8" fillId="4" borderId="9" xfId="0" applyFont="1" applyFill="1" applyBorder="1">
      <alignment vertical="center"/>
    </xf>
    <xf numFmtId="0" fontId="8" fillId="4" borderId="10" xfId="0" applyFont="1" applyFill="1"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11DF3-B338-4919-B08F-7352614D88A3}">
  <dimension ref="B2:S82"/>
  <sheetViews>
    <sheetView showGridLines="0" tabSelected="1" zoomScale="70" zoomScaleNormal="70" workbookViewId="0">
      <pane xSplit="8" ySplit="7" topLeftCell="I8" activePane="bottomRight" state="frozen"/>
      <selection pane="topRight" activeCell="H1" sqref="H1"/>
      <selection pane="bottomLeft" activeCell="A5" sqref="A5"/>
      <selection pane="bottomRight" activeCell="I8" sqref="I8"/>
    </sheetView>
  </sheetViews>
  <sheetFormatPr defaultRowHeight="13" x14ac:dyDescent="0.2"/>
  <cols>
    <col min="1" max="1" width="1.6328125" style="1" customWidth="1"/>
    <col min="2" max="2" width="5.6328125" style="1" customWidth="1"/>
    <col min="3" max="3" width="10.6328125" style="1" customWidth="1"/>
    <col min="4" max="7" width="15.6328125" style="1" customWidth="1"/>
    <col min="8" max="8" width="10.6328125" style="1" customWidth="1"/>
    <col min="9" max="18" width="7.6328125" style="1" customWidth="1"/>
    <col min="19" max="19" width="67.6328125" style="1" customWidth="1"/>
    <col min="20" max="20" width="1.6328125" style="1" customWidth="1"/>
    <col min="21" max="16384" width="8.7265625" style="1"/>
  </cols>
  <sheetData>
    <row r="2" spans="2:19" ht="19" x14ac:dyDescent="0.2">
      <c r="B2" s="14" t="s">
        <v>112</v>
      </c>
      <c r="C2" s="15"/>
      <c r="D2" s="15"/>
      <c r="E2" s="15"/>
      <c r="F2" s="15"/>
      <c r="G2" s="15"/>
      <c r="H2" s="15"/>
      <c r="I2" s="15"/>
      <c r="J2" s="15"/>
      <c r="K2" s="15"/>
      <c r="L2" s="15"/>
      <c r="M2" s="15"/>
      <c r="N2" s="15"/>
      <c r="O2" s="15"/>
      <c r="P2" s="15"/>
      <c r="Q2" s="15"/>
      <c r="R2" s="15"/>
      <c r="S2" s="16"/>
    </row>
    <row r="3" spans="2:19" ht="19" x14ac:dyDescent="0.2">
      <c r="B3" s="17" t="s">
        <v>123</v>
      </c>
      <c r="C3" s="18"/>
      <c r="D3" s="18"/>
      <c r="E3" s="18"/>
      <c r="F3" s="18"/>
      <c r="G3" s="18"/>
      <c r="H3" s="18"/>
      <c r="I3" s="18"/>
      <c r="J3" s="18"/>
      <c r="K3" s="18"/>
      <c r="L3" s="18"/>
      <c r="M3" s="18"/>
      <c r="N3" s="18"/>
      <c r="O3" s="18"/>
      <c r="P3" s="18"/>
      <c r="Q3" s="18"/>
      <c r="R3" s="18"/>
      <c r="S3" s="19"/>
    </row>
    <row r="4" spans="2:19" ht="19" x14ac:dyDescent="0.2">
      <c r="B4" s="20" t="s">
        <v>124</v>
      </c>
      <c r="C4" s="21"/>
      <c r="D4" s="21"/>
      <c r="E4" s="21"/>
      <c r="F4" s="21"/>
      <c r="G4" s="21"/>
      <c r="H4" s="21"/>
      <c r="I4" s="21"/>
      <c r="J4" s="21"/>
      <c r="K4" s="21"/>
      <c r="L4" s="21"/>
      <c r="M4" s="21"/>
      <c r="N4" s="21"/>
      <c r="O4" s="21"/>
      <c r="P4" s="21"/>
      <c r="Q4" s="21"/>
      <c r="R4" s="21"/>
      <c r="S4" s="22"/>
    </row>
    <row r="5" spans="2:19" x14ac:dyDescent="0.2">
      <c r="B5" s="13"/>
      <c r="C5" s="13"/>
      <c r="D5" s="13"/>
      <c r="E5" s="13"/>
      <c r="F5" s="13"/>
      <c r="G5" s="13"/>
      <c r="H5" s="13"/>
      <c r="I5" s="13"/>
      <c r="J5" s="13"/>
      <c r="K5" s="13"/>
      <c r="L5" s="13"/>
      <c r="M5" s="13"/>
      <c r="N5" s="13"/>
      <c r="O5" s="13"/>
      <c r="P5" s="13"/>
      <c r="Q5" s="13"/>
      <c r="R5" s="13"/>
      <c r="S5" s="13"/>
    </row>
    <row r="6" spans="2:19" x14ac:dyDescent="0.2">
      <c r="B6" s="6" t="s">
        <v>125</v>
      </c>
      <c r="C6" s="6"/>
      <c r="D6" s="6"/>
      <c r="E6" s="6"/>
      <c r="F6" s="6"/>
      <c r="G6" s="6"/>
      <c r="H6" s="6"/>
      <c r="I6" s="6"/>
      <c r="J6" s="6"/>
      <c r="K6" s="6"/>
      <c r="L6" s="6"/>
      <c r="M6" s="6"/>
      <c r="N6" s="6"/>
      <c r="O6" s="6"/>
      <c r="P6" s="6"/>
      <c r="Q6" s="6"/>
      <c r="R6" s="6"/>
      <c r="S6" s="6"/>
    </row>
    <row r="7" spans="2:19" ht="26" x14ac:dyDescent="0.2">
      <c r="B7" s="2" t="s">
        <v>0</v>
      </c>
      <c r="C7" s="3" t="s">
        <v>1</v>
      </c>
      <c r="D7" s="3" t="s">
        <v>3</v>
      </c>
      <c r="E7" s="3" t="s">
        <v>4</v>
      </c>
      <c r="F7" s="3" t="s">
        <v>5</v>
      </c>
      <c r="G7" s="3" t="s">
        <v>6</v>
      </c>
      <c r="H7" s="3" t="s">
        <v>2</v>
      </c>
      <c r="I7" s="5" t="s">
        <v>113</v>
      </c>
      <c r="J7" s="5" t="s">
        <v>114</v>
      </c>
      <c r="K7" s="5" t="s">
        <v>115</v>
      </c>
      <c r="L7" s="5" t="s">
        <v>116</v>
      </c>
      <c r="M7" s="5" t="s">
        <v>117</v>
      </c>
      <c r="N7" s="5" t="s">
        <v>118</v>
      </c>
      <c r="O7" s="5" t="s">
        <v>119</v>
      </c>
      <c r="P7" s="5" t="s">
        <v>120</v>
      </c>
      <c r="Q7" s="5" t="s">
        <v>121</v>
      </c>
      <c r="R7" s="5" t="s">
        <v>122</v>
      </c>
      <c r="S7" s="3" t="s">
        <v>111</v>
      </c>
    </row>
    <row r="8" spans="2:19" x14ac:dyDescent="0.2">
      <c r="B8" s="7">
        <f>ROW()-7</f>
        <v>1</v>
      </c>
      <c r="C8" s="7" t="s">
        <v>7</v>
      </c>
      <c r="D8" s="7"/>
      <c r="E8" s="7"/>
      <c r="F8" s="7"/>
      <c r="G8" s="7"/>
      <c r="H8" s="7" t="s">
        <v>28</v>
      </c>
      <c r="I8" s="8">
        <f t="shared" ref="I8:R8" si="0">I9+I40</f>
        <v>2364</v>
      </c>
      <c r="J8" s="8">
        <f t="shared" si="0"/>
        <v>4875.6000000000004</v>
      </c>
      <c r="K8" s="8">
        <f t="shared" si="0"/>
        <v>7773.6</v>
      </c>
      <c r="L8" s="8">
        <f t="shared" si="0"/>
        <v>11058</v>
      </c>
      <c r="M8" s="8">
        <f t="shared" si="0"/>
        <v>14728.8</v>
      </c>
      <c r="N8" s="8">
        <f t="shared" si="0"/>
        <v>51286</v>
      </c>
      <c r="O8" s="8">
        <f t="shared" si="0"/>
        <v>93229.6</v>
      </c>
      <c r="P8" s="8">
        <f t="shared" si="0"/>
        <v>140559.6</v>
      </c>
      <c r="Q8" s="8">
        <f t="shared" si="0"/>
        <v>193276</v>
      </c>
      <c r="R8" s="8">
        <f t="shared" si="0"/>
        <v>251378.8</v>
      </c>
      <c r="S8" s="7" t="s">
        <v>90</v>
      </c>
    </row>
    <row r="9" spans="2:19" x14ac:dyDescent="0.2">
      <c r="B9" s="7">
        <f t="shared" ref="B9:B72" si="1">ROW()-7</f>
        <v>2</v>
      </c>
      <c r="C9" s="7"/>
      <c r="D9" s="7" t="s">
        <v>26</v>
      </c>
      <c r="E9" s="7"/>
      <c r="F9" s="7"/>
      <c r="G9" s="7"/>
      <c r="H9" s="7" t="s">
        <v>28</v>
      </c>
      <c r="I9" s="8">
        <f t="shared" ref="I9:R9" si="2">I10+I15+I20+I25+I30+I35</f>
        <v>2364</v>
      </c>
      <c r="J9" s="8">
        <f t="shared" si="2"/>
        <v>4875.6000000000004</v>
      </c>
      <c r="K9" s="8">
        <f t="shared" si="2"/>
        <v>7773.6</v>
      </c>
      <c r="L9" s="8">
        <f t="shared" si="2"/>
        <v>11058</v>
      </c>
      <c r="M9" s="8">
        <f t="shared" si="2"/>
        <v>14728.8</v>
      </c>
      <c r="N9" s="8">
        <f t="shared" si="2"/>
        <v>18786</v>
      </c>
      <c r="O9" s="8">
        <f t="shared" si="2"/>
        <v>23229.599999999999</v>
      </c>
      <c r="P9" s="8">
        <f t="shared" si="2"/>
        <v>28059.599999999999</v>
      </c>
      <c r="Q9" s="8">
        <f t="shared" si="2"/>
        <v>33276</v>
      </c>
      <c r="R9" s="8">
        <f t="shared" si="2"/>
        <v>38878.800000000003</v>
      </c>
      <c r="S9" s="7" t="s">
        <v>69</v>
      </c>
    </row>
    <row r="10" spans="2:19" x14ac:dyDescent="0.2">
      <c r="B10" s="7">
        <f t="shared" si="1"/>
        <v>3</v>
      </c>
      <c r="C10" s="7"/>
      <c r="D10" s="7"/>
      <c r="E10" s="7" t="s">
        <v>23</v>
      </c>
      <c r="F10" s="7"/>
      <c r="G10" s="7"/>
      <c r="H10" s="7" t="s">
        <v>28</v>
      </c>
      <c r="I10" s="8">
        <f>I11*I12</f>
        <v>1200</v>
      </c>
      <c r="J10" s="8">
        <f t="shared" ref="J10:R10" si="3">J11*J12</f>
        <v>1980</v>
      </c>
      <c r="K10" s="8">
        <f t="shared" si="3"/>
        <v>2880</v>
      </c>
      <c r="L10" s="8">
        <f t="shared" si="3"/>
        <v>3900</v>
      </c>
      <c r="M10" s="8">
        <f t="shared" si="3"/>
        <v>5040</v>
      </c>
      <c r="N10" s="8">
        <f t="shared" si="3"/>
        <v>6300</v>
      </c>
      <c r="O10" s="8">
        <f t="shared" si="3"/>
        <v>7680</v>
      </c>
      <c r="P10" s="8">
        <f t="shared" si="3"/>
        <v>9180</v>
      </c>
      <c r="Q10" s="8">
        <f>Q11*Q12</f>
        <v>10800</v>
      </c>
      <c r="R10" s="8">
        <f t="shared" si="3"/>
        <v>12540</v>
      </c>
      <c r="S10" s="7" t="s">
        <v>70</v>
      </c>
    </row>
    <row r="11" spans="2:19" x14ac:dyDescent="0.2">
      <c r="B11" s="7">
        <f t="shared" si="1"/>
        <v>4</v>
      </c>
      <c r="C11" s="7"/>
      <c r="D11" s="7"/>
      <c r="E11" s="7"/>
      <c r="F11" s="7" t="s">
        <v>46</v>
      </c>
      <c r="G11" s="7"/>
      <c r="H11" s="7" t="s">
        <v>29</v>
      </c>
      <c r="I11" s="9">
        <v>10</v>
      </c>
      <c r="J11" s="9">
        <v>11</v>
      </c>
      <c r="K11" s="9">
        <v>12</v>
      </c>
      <c r="L11" s="9">
        <v>13</v>
      </c>
      <c r="M11" s="9">
        <v>14</v>
      </c>
      <c r="N11" s="9">
        <v>15</v>
      </c>
      <c r="O11" s="9">
        <v>16</v>
      </c>
      <c r="P11" s="9">
        <v>17</v>
      </c>
      <c r="Q11" s="9">
        <v>18</v>
      </c>
      <c r="R11" s="9">
        <v>19</v>
      </c>
      <c r="S11" s="7" t="s">
        <v>76</v>
      </c>
    </row>
    <row r="12" spans="2:19" x14ac:dyDescent="0.2">
      <c r="B12" s="7">
        <f t="shared" si="1"/>
        <v>5</v>
      </c>
      <c r="C12" s="7"/>
      <c r="D12" s="7"/>
      <c r="E12" s="7"/>
      <c r="F12" s="7" t="s">
        <v>24</v>
      </c>
      <c r="G12" s="7"/>
      <c r="H12" s="7" t="s">
        <v>30</v>
      </c>
      <c r="I12" s="8">
        <f>I13*I14</f>
        <v>120</v>
      </c>
      <c r="J12" s="8">
        <f t="shared" ref="J12:R12" si="4">J13*J14</f>
        <v>180</v>
      </c>
      <c r="K12" s="8">
        <f t="shared" si="4"/>
        <v>240</v>
      </c>
      <c r="L12" s="8">
        <f t="shared" si="4"/>
        <v>300</v>
      </c>
      <c r="M12" s="8">
        <f t="shared" si="4"/>
        <v>360</v>
      </c>
      <c r="N12" s="8">
        <f t="shared" si="4"/>
        <v>420</v>
      </c>
      <c r="O12" s="8">
        <f t="shared" si="4"/>
        <v>480</v>
      </c>
      <c r="P12" s="8">
        <f t="shared" si="4"/>
        <v>540</v>
      </c>
      <c r="Q12" s="8">
        <f t="shared" si="4"/>
        <v>600</v>
      </c>
      <c r="R12" s="8">
        <f t="shared" si="4"/>
        <v>660</v>
      </c>
      <c r="S12" s="7" t="s">
        <v>75</v>
      </c>
    </row>
    <row r="13" spans="2:19" x14ac:dyDescent="0.2">
      <c r="B13" s="7">
        <f t="shared" si="1"/>
        <v>6</v>
      </c>
      <c r="C13" s="7"/>
      <c r="D13" s="7"/>
      <c r="E13" s="7"/>
      <c r="F13" s="7"/>
      <c r="G13" s="7" t="s">
        <v>71</v>
      </c>
      <c r="H13" s="7" t="s">
        <v>73</v>
      </c>
      <c r="I13" s="9">
        <v>10</v>
      </c>
      <c r="J13" s="9">
        <v>15</v>
      </c>
      <c r="K13" s="9">
        <v>20</v>
      </c>
      <c r="L13" s="9">
        <v>25</v>
      </c>
      <c r="M13" s="9">
        <v>30</v>
      </c>
      <c r="N13" s="9">
        <v>35</v>
      </c>
      <c r="O13" s="9">
        <v>40</v>
      </c>
      <c r="P13" s="9">
        <v>45</v>
      </c>
      <c r="Q13" s="9">
        <v>50</v>
      </c>
      <c r="R13" s="9">
        <v>55</v>
      </c>
      <c r="S13" s="7" t="s">
        <v>79</v>
      </c>
    </row>
    <row r="14" spans="2:19" x14ac:dyDescent="0.2">
      <c r="B14" s="7">
        <f t="shared" si="1"/>
        <v>7</v>
      </c>
      <c r="C14" s="7"/>
      <c r="D14" s="7"/>
      <c r="E14" s="7"/>
      <c r="F14" s="7"/>
      <c r="G14" s="7" t="s">
        <v>72</v>
      </c>
      <c r="H14" s="7" t="s">
        <v>74</v>
      </c>
      <c r="I14" s="9">
        <v>12</v>
      </c>
      <c r="J14" s="8">
        <f>$I$14</f>
        <v>12</v>
      </c>
      <c r="K14" s="8">
        <f t="shared" ref="K14:R14" si="5">$I$14</f>
        <v>12</v>
      </c>
      <c r="L14" s="8">
        <f t="shared" si="5"/>
        <v>12</v>
      </c>
      <c r="M14" s="8">
        <f t="shared" si="5"/>
        <v>12</v>
      </c>
      <c r="N14" s="8">
        <f t="shared" si="5"/>
        <v>12</v>
      </c>
      <c r="O14" s="8">
        <f t="shared" si="5"/>
        <v>12</v>
      </c>
      <c r="P14" s="8">
        <f t="shared" si="5"/>
        <v>12</v>
      </c>
      <c r="Q14" s="8">
        <f t="shared" si="5"/>
        <v>12</v>
      </c>
      <c r="R14" s="8">
        <f t="shared" si="5"/>
        <v>12</v>
      </c>
      <c r="S14" s="7" t="s">
        <v>91</v>
      </c>
    </row>
    <row r="15" spans="2:19" x14ac:dyDescent="0.2">
      <c r="B15" s="7">
        <f t="shared" si="1"/>
        <v>8</v>
      </c>
      <c r="C15" s="7"/>
      <c r="D15" s="7"/>
      <c r="E15" s="7" t="s">
        <v>25</v>
      </c>
      <c r="F15" s="7"/>
      <c r="G15" s="7"/>
      <c r="H15" s="7" t="s">
        <v>28</v>
      </c>
      <c r="I15" s="8">
        <f>I16*I17</f>
        <v>120</v>
      </c>
      <c r="J15" s="8">
        <f t="shared" ref="J15:R15" si="6">J16*J17</f>
        <v>528</v>
      </c>
      <c r="K15" s="8">
        <f t="shared" si="6"/>
        <v>1008</v>
      </c>
      <c r="L15" s="8">
        <f t="shared" si="6"/>
        <v>1560</v>
      </c>
      <c r="M15" s="8">
        <f t="shared" si="6"/>
        <v>2184</v>
      </c>
      <c r="N15" s="8">
        <f t="shared" si="6"/>
        <v>2880</v>
      </c>
      <c r="O15" s="8">
        <f t="shared" si="6"/>
        <v>3648</v>
      </c>
      <c r="P15" s="8">
        <f t="shared" si="6"/>
        <v>4488</v>
      </c>
      <c r="Q15" s="8">
        <f t="shared" si="6"/>
        <v>5400</v>
      </c>
      <c r="R15" s="8">
        <f t="shared" si="6"/>
        <v>6384</v>
      </c>
      <c r="S15" s="7" t="s">
        <v>70</v>
      </c>
    </row>
    <row r="16" spans="2:19" x14ac:dyDescent="0.2">
      <c r="B16" s="7">
        <f t="shared" si="1"/>
        <v>9</v>
      </c>
      <c r="C16" s="7"/>
      <c r="D16" s="7"/>
      <c r="E16" s="7"/>
      <c r="F16" s="7" t="s">
        <v>46</v>
      </c>
      <c r="G16" s="7"/>
      <c r="H16" s="7" t="s">
        <v>29</v>
      </c>
      <c r="I16" s="9">
        <v>10</v>
      </c>
      <c r="J16" s="9">
        <v>11</v>
      </c>
      <c r="K16" s="9">
        <v>12</v>
      </c>
      <c r="L16" s="9">
        <v>13</v>
      </c>
      <c r="M16" s="9">
        <v>14</v>
      </c>
      <c r="N16" s="9">
        <v>15</v>
      </c>
      <c r="O16" s="9">
        <v>16</v>
      </c>
      <c r="P16" s="9">
        <v>17</v>
      </c>
      <c r="Q16" s="9">
        <v>18</v>
      </c>
      <c r="R16" s="9">
        <v>19</v>
      </c>
      <c r="S16" s="7" t="s">
        <v>76</v>
      </c>
    </row>
    <row r="17" spans="2:19" x14ac:dyDescent="0.2">
      <c r="B17" s="7">
        <f t="shared" si="1"/>
        <v>10</v>
      </c>
      <c r="C17" s="7"/>
      <c r="D17" s="7"/>
      <c r="E17" s="7"/>
      <c r="F17" s="7" t="s">
        <v>24</v>
      </c>
      <c r="G17" s="7"/>
      <c r="H17" s="7" t="s">
        <v>30</v>
      </c>
      <c r="I17" s="8">
        <f>I18*I19</f>
        <v>12</v>
      </c>
      <c r="J17" s="8">
        <f t="shared" ref="J17" si="7">J18*J19</f>
        <v>48</v>
      </c>
      <c r="K17" s="8">
        <f t="shared" ref="K17" si="8">K18*K19</f>
        <v>84</v>
      </c>
      <c r="L17" s="8">
        <f t="shared" ref="L17" si="9">L18*L19</f>
        <v>120</v>
      </c>
      <c r="M17" s="8">
        <f t="shared" ref="M17" si="10">M18*M19</f>
        <v>156</v>
      </c>
      <c r="N17" s="8">
        <f t="shared" ref="N17" si="11">N18*N19</f>
        <v>192</v>
      </c>
      <c r="O17" s="8">
        <f t="shared" ref="O17" si="12">O18*O19</f>
        <v>228</v>
      </c>
      <c r="P17" s="8">
        <f t="shared" ref="P17" si="13">P18*P19</f>
        <v>264</v>
      </c>
      <c r="Q17" s="8">
        <f t="shared" ref="Q17" si="14">Q18*Q19</f>
        <v>300</v>
      </c>
      <c r="R17" s="8">
        <f t="shared" ref="R17" si="15">R18*R19</f>
        <v>336</v>
      </c>
      <c r="S17" s="7" t="s">
        <v>75</v>
      </c>
    </row>
    <row r="18" spans="2:19" x14ac:dyDescent="0.2">
      <c r="B18" s="7">
        <f t="shared" si="1"/>
        <v>11</v>
      </c>
      <c r="C18" s="7"/>
      <c r="D18" s="7"/>
      <c r="E18" s="7"/>
      <c r="F18" s="7"/>
      <c r="G18" s="7" t="s">
        <v>71</v>
      </c>
      <c r="H18" s="7" t="s">
        <v>73</v>
      </c>
      <c r="I18" s="9">
        <v>1</v>
      </c>
      <c r="J18" s="9">
        <v>4</v>
      </c>
      <c r="K18" s="9">
        <v>7</v>
      </c>
      <c r="L18" s="9">
        <v>10</v>
      </c>
      <c r="M18" s="9">
        <v>13</v>
      </c>
      <c r="N18" s="9">
        <v>16</v>
      </c>
      <c r="O18" s="9">
        <v>19</v>
      </c>
      <c r="P18" s="9">
        <v>22</v>
      </c>
      <c r="Q18" s="9">
        <v>25</v>
      </c>
      <c r="R18" s="9">
        <v>28</v>
      </c>
      <c r="S18" s="7" t="s">
        <v>104</v>
      </c>
    </row>
    <row r="19" spans="2:19" x14ac:dyDescent="0.2">
      <c r="B19" s="7">
        <f t="shared" si="1"/>
        <v>12</v>
      </c>
      <c r="C19" s="7"/>
      <c r="D19" s="7"/>
      <c r="E19" s="7"/>
      <c r="F19" s="7"/>
      <c r="G19" s="7" t="s">
        <v>72</v>
      </c>
      <c r="H19" s="7" t="s">
        <v>74</v>
      </c>
      <c r="I19" s="8">
        <f>$I$14</f>
        <v>12</v>
      </c>
      <c r="J19" s="8">
        <f>$I$14</f>
        <v>12</v>
      </c>
      <c r="K19" s="8">
        <f t="shared" ref="K19:R19" si="16">$I$14</f>
        <v>12</v>
      </c>
      <c r="L19" s="8">
        <f t="shared" si="16"/>
        <v>12</v>
      </c>
      <c r="M19" s="8">
        <f t="shared" si="16"/>
        <v>12</v>
      </c>
      <c r="N19" s="8">
        <f t="shared" si="16"/>
        <v>12</v>
      </c>
      <c r="O19" s="8">
        <f t="shared" si="16"/>
        <v>12</v>
      </c>
      <c r="P19" s="8">
        <f t="shared" si="16"/>
        <v>12</v>
      </c>
      <c r="Q19" s="8">
        <f t="shared" si="16"/>
        <v>12</v>
      </c>
      <c r="R19" s="8">
        <f t="shared" si="16"/>
        <v>12</v>
      </c>
      <c r="S19" s="7" t="s">
        <v>91</v>
      </c>
    </row>
    <row r="20" spans="2:19" x14ac:dyDescent="0.2">
      <c r="B20" s="7">
        <f t="shared" si="1"/>
        <v>13</v>
      </c>
      <c r="C20" s="7"/>
      <c r="D20" s="7"/>
      <c r="E20" s="7" t="s">
        <v>31</v>
      </c>
      <c r="F20" s="7"/>
      <c r="G20" s="7"/>
      <c r="H20" s="7" t="s">
        <v>28</v>
      </c>
      <c r="I20" s="8">
        <f>I21*I22</f>
        <v>120</v>
      </c>
      <c r="J20" s="8">
        <f t="shared" ref="J20" si="17">J21*J22</f>
        <v>252</v>
      </c>
      <c r="K20" s="8">
        <f t="shared" ref="K20" si="18">K21*K22</f>
        <v>396.00000000000006</v>
      </c>
      <c r="L20" s="8">
        <f t="shared" ref="L20" si="19">L21*L22</f>
        <v>552</v>
      </c>
      <c r="M20" s="8">
        <f t="shared" ref="M20" si="20">M21*M22</f>
        <v>720</v>
      </c>
      <c r="N20" s="8">
        <f t="shared" ref="N20" si="21">N21*N22</f>
        <v>900</v>
      </c>
      <c r="O20" s="8">
        <f t="shared" ref="O20" si="22">O21*O22</f>
        <v>1092</v>
      </c>
      <c r="P20" s="8">
        <f t="shared" ref="P20" si="23">P21*P22</f>
        <v>1296</v>
      </c>
      <c r="Q20" s="8">
        <f t="shared" ref="Q20" si="24">Q21*Q22</f>
        <v>1512</v>
      </c>
      <c r="R20" s="8">
        <f t="shared" ref="R20" si="25">R21*R22</f>
        <v>1740</v>
      </c>
      <c r="S20" s="7" t="s">
        <v>70</v>
      </c>
    </row>
    <row r="21" spans="2:19" x14ac:dyDescent="0.2">
      <c r="B21" s="7">
        <f t="shared" si="1"/>
        <v>14</v>
      </c>
      <c r="C21" s="7"/>
      <c r="D21" s="7"/>
      <c r="E21" s="7"/>
      <c r="F21" s="7" t="s">
        <v>46</v>
      </c>
      <c r="G21" s="7"/>
      <c r="H21" s="7" t="s">
        <v>29</v>
      </c>
      <c r="I21" s="10">
        <v>2</v>
      </c>
      <c r="J21" s="10">
        <v>2.1</v>
      </c>
      <c r="K21" s="10">
        <v>2.2000000000000002</v>
      </c>
      <c r="L21" s="10">
        <v>2.2999999999999998</v>
      </c>
      <c r="M21" s="10">
        <v>2.4</v>
      </c>
      <c r="N21" s="10">
        <v>2.5</v>
      </c>
      <c r="O21" s="10">
        <v>2.6</v>
      </c>
      <c r="P21" s="10">
        <v>2.7</v>
      </c>
      <c r="Q21" s="10">
        <v>2.8</v>
      </c>
      <c r="R21" s="9">
        <v>2.9</v>
      </c>
      <c r="S21" s="7" t="s">
        <v>78</v>
      </c>
    </row>
    <row r="22" spans="2:19" x14ac:dyDescent="0.2">
      <c r="B22" s="7">
        <f t="shared" si="1"/>
        <v>15</v>
      </c>
      <c r="C22" s="7"/>
      <c r="D22" s="7"/>
      <c r="E22" s="7"/>
      <c r="F22" s="7" t="s">
        <v>24</v>
      </c>
      <c r="G22" s="7"/>
      <c r="H22" s="7" t="s">
        <v>73</v>
      </c>
      <c r="I22" s="8">
        <f>I23*I24</f>
        <v>60</v>
      </c>
      <c r="J22" s="8">
        <f t="shared" ref="J22" si="26">J23*J24</f>
        <v>120</v>
      </c>
      <c r="K22" s="8">
        <f t="shared" ref="K22" si="27">K23*K24</f>
        <v>180</v>
      </c>
      <c r="L22" s="8">
        <f t="shared" ref="L22" si="28">L23*L24</f>
        <v>240</v>
      </c>
      <c r="M22" s="8">
        <f t="shared" ref="M22" si="29">M23*M24</f>
        <v>300</v>
      </c>
      <c r="N22" s="8">
        <f t="shared" ref="N22" si="30">N23*N24</f>
        <v>360</v>
      </c>
      <c r="O22" s="8">
        <f t="shared" ref="O22" si="31">O23*O24</f>
        <v>420</v>
      </c>
      <c r="P22" s="8">
        <f t="shared" ref="P22" si="32">P23*P24</f>
        <v>480</v>
      </c>
      <c r="Q22" s="8">
        <f t="shared" ref="Q22" si="33">Q23*Q24</f>
        <v>540</v>
      </c>
      <c r="R22" s="8">
        <f t="shared" ref="R22" si="34">R23*R24</f>
        <v>600</v>
      </c>
      <c r="S22" s="7" t="s">
        <v>75</v>
      </c>
    </row>
    <row r="23" spans="2:19" x14ac:dyDescent="0.2">
      <c r="B23" s="7">
        <f t="shared" si="1"/>
        <v>16</v>
      </c>
      <c r="C23" s="7"/>
      <c r="D23" s="7"/>
      <c r="E23" s="7"/>
      <c r="F23" s="7"/>
      <c r="G23" s="7" t="s">
        <v>71</v>
      </c>
      <c r="H23" s="7" t="s">
        <v>74</v>
      </c>
      <c r="I23" s="9">
        <v>5</v>
      </c>
      <c r="J23" s="9">
        <v>10</v>
      </c>
      <c r="K23" s="9">
        <v>15</v>
      </c>
      <c r="L23" s="9">
        <v>20</v>
      </c>
      <c r="M23" s="9">
        <v>25</v>
      </c>
      <c r="N23" s="9">
        <v>30</v>
      </c>
      <c r="O23" s="9">
        <v>35</v>
      </c>
      <c r="P23" s="9">
        <v>40</v>
      </c>
      <c r="Q23" s="9">
        <v>45</v>
      </c>
      <c r="R23" s="9">
        <v>50</v>
      </c>
      <c r="S23" s="7" t="s">
        <v>77</v>
      </c>
    </row>
    <row r="24" spans="2:19" x14ac:dyDescent="0.2">
      <c r="B24" s="7">
        <f t="shared" si="1"/>
        <v>17</v>
      </c>
      <c r="C24" s="7"/>
      <c r="D24" s="7"/>
      <c r="E24" s="7"/>
      <c r="F24" s="7"/>
      <c r="G24" s="7" t="s">
        <v>72</v>
      </c>
      <c r="H24" s="7" t="s">
        <v>28</v>
      </c>
      <c r="I24" s="8">
        <f>$I$14</f>
        <v>12</v>
      </c>
      <c r="J24" s="8">
        <f>$I$14</f>
        <v>12</v>
      </c>
      <c r="K24" s="8">
        <f t="shared" ref="K24:R24" si="35">$I$14</f>
        <v>12</v>
      </c>
      <c r="L24" s="8">
        <f t="shared" si="35"/>
        <v>12</v>
      </c>
      <c r="M24" s="8">
        <f t="shared" si="35"/>
        <v>12</v>
      </c>
      <c r="N24" s="8">
        <f t="shared" si="35"/>
        <v>12</v>
      </c>
      <c r="O24" s="8">
        <f t="shared" si="35"/>
        <v>12</v>
      </c>
      <c r="P24" s="8">
        <f t="shared" si="35"/>
        <v>12</v>
      </c>
      <c r="Q24" s="8">
        <f t="shared" si="35"/>
        <v>12</v>
      </c>
      <c r="R24" s="8">
        <f t="shared" si="35"/>
        <v>12</v>
      </c>
      <c r="S24" s="7" t="s">
        <v>91</v>
      </c>
    </row>
    <row r="25" spans="2:19" x14ac:dyDescent="0.2">
      <c r="B25" s="7">
        <f t="shared" si="1"/>
        <v>18</v>
      </c>
      <c r="C25" s="7"/>
      <c r="D25" s="7"/>
      <c r="E25" s="7" t="s">
        <v>32</v>
      </c>
      <c r="F25" s="7"/>
      <c r="G25" s="7"/>
      <c r="H25" s="7" t="s">
        <v>28</v>
      </c>
      <c r="I25" s="8">
        <f>I26*I27</f>
        <v>600</v>
      </c>
      <c r="J25" s="8">
        <f t="shared" ref="J25:R25" si="36">J26*J27</f>
        <v>1260</v>
      </c>
      <c r="K25" s="8">
        <f t="shared" si="36"/>
        <v>1980</v>
      </c>
      <c r="L25" s="8">
        <f t="shared" si="36"/>
        <v>2760</v>
      </c>
      <c r="M25" s="8">
        <f t="shared" si="36"/>
        <v>3600</v>
      </c>
      <c r="N25" s="8">
        <f t="shared" si="36"/>
        <v>4500</v>
      </c>
      <c r="O25" s="8">
        <f t="shared" si="36"/>
        <v>5460</v>
      </c>
      <c r="P25" s="8">
        <f t="shared" si="36"/>
        <v>6480</v>
      </c>
      <c r="Q25" s="8">
        <f t="shared" si="36"/>
        <v>7560</v>
      </c>
      <c r="R25" s="8">
        <f t="shared" si="36"/>
        <v>8700</v>
      </c>
      <c r="S25" s="7" t="s">
        <v>70</v>
      </c>
    </row>
    <row r="26" spans="2:19" x14ac:dyDescent="0.2">
      <c r="B26" s="7">
        <f t="shared" si="1"/>
        <v>19</v>
      </c>
      <c r="C26" s="7"/>
      <c r="D26" s="7"/>
      <c r="E26" s="7"/>
      <c r="F26" s="7" t="s">
        <v>46</v>
      </c>
      <c r="G26" s="7"/>
      <c r="H26" s="7" t="s">
        <v>29</v>
      </c>
      <c r="I26" s="10">
        <v>10</v>
      </c>
      <c r="J26" s="10">
        <v>10.5</v>
      </c>
      <c r="K26" s="10">
        <v>11</v>
      </c>
      <c r="L26" s="10">
        <v>11.5</v>
      </c>
      <c r="M26" s="10">
        <v>12</v>
      </c>
      <c r="N26" s="10">
        <v>12.5</v>
      </c>
      <c r="O26" s="10">
        <v>13</v>
      </c>
      <c r="P26" s="10">
        <v>13.5</v>
      </c>
      <c r="Q26" s="10">
        <v>14</v>
      </c>
      <c r="R26" s="10">
        <v>14.5</v>
      </c>
      <c r="S26" s="7" t="s">
        <v>92</v>
      </c>
    </row>
    <row r="27" spans="2:19" x14ac:dyDescent="0.2">
      <c r="B27" s="7">
        <f t="shared" si="1"/>
        <v>20</v>
      </c>
      <c r="C27" s="7"/>
      <c r="D27" s="7"/>
      <c r="E27" s="7"/>
      <c r="F27" s="7" t="s">
        <v>24</v>
      </c>
      <c r="G27" s="7"/>
      <c r="H27" s="7" t="s">
        <v>73</v>
      </c>
      <c r="I27" s="8">
        <f>I28*I29</f>
        <v>60</v>
      </c>
      <c r="J27" s="8">
        <f t="shared" ref="J27" si="37">J28*J29</f>
        <v>120</v>
      </c>
      <c r="K27" s="8">
        <f t="shared" ref="K27" si="38">K28*K29</f>
        <v>180</v>
      </c>
      <c r="L27" s="8">
        <f t="shared" ref="L27" si="39">L28*L29</f>
        <v>240</v>
      </c>
      <c r="M27" s="8">
        <f t="shared" ref="M27" si="40">M28*M29</f>
        <v>300</v>
      </c>
      <c r="N27" s="8">
        <f t="shared" ref="N27" si="41">N28*N29</f>
        <v>360</v>
      </c>
      <c r="O27" s="8">
        <f t="shared" ref="O27" si="42">O28*O29</f>
        <v>420</v>
      </c>
      <c r="P27" s="8">
        <f t="shared" ref="P27" si="43">P28*P29</f>
        <v>480</v>
      </c>
      <c r="Q27" s="8">
        <f t="shared" ref="Q27" si="44">Q28*Q29</f>
        <v>540</v>
      </c>
      <c r="R27" s="8">
        <f t="shared" ref="R27" si="45">R28*R29</f>
        <v>600</v>
      </c>
      <c r="S27" s="7" t="s">
        <v>75</v>
      </c>
    </row>
    <row r="28" spans="2:19" x14ac:dyDescent="0.2">
      <c r="B28" s="7">
        <f t="shared" si="1"/>
        <v>21</v>
      </c>
      <c r="C28" s="7"/>
      <c r="D28" s="7"/>
      <c r="E28" s="7"/>
      <c r="F28" s="7"/>
      <c r="G28" s="7" t="s">
        <v>71</v>
      </c>
      <c r="H28" s="7" t="s">
        <v>74</v>
      </c>
      <c r="I28" s="9">
        <v>5</v>
      </c>
      <c r="J28" s="9">
        <v>10</v>
      </c>
      <c r="K28" s="9">
        <v>15</v>
      </c>
      <c r="L28" s="9">
        <v>20</v>
      </c>
      <c r="M28" s="9">
        <v>25</v>
      </c>
      <c r="N28" s="9">
        <v>30</v>
      </c>
      <c r="O28" s="9">
        <v>35</v>
      </c>
      <c r="P28" s="9">
        <v>40</v>
      </c>
      <c r="Q28" s="9">
        <v>45</v>
      </c>
      <c r="R28" s="9">
        <v>50</v>
      </c>
      <c r="S28" s="7" t="s">
        <v>77</v>
      </c>
    </row>
    <row r="29" spans="2:19" x14ac:dyDescent="0.2">
      <c r="B29" s="7">
        <f t="shared" si="1"/>
        <v>22</v>
      </c>
      <c r="C29" s="7"/>
      <c r="D29" s="7"/>
      <c r="E29" s="7"/>
      <c r="F29" s="7"/>
      <c r="G29" s="7" t="s">
        <v>72</v>
      </c>
      <c r="H29" s="7" t="s">
        <v>28</v>
      </c>
      <c r="I29" s="8">
        <f>$I$14</f>
        <v>12</v>
      </c>
      <c r="J29" s="8">
        <f>$I$14</f>
        <v>12</v>
      </c>
      <c r="K29" s="8">
        <f t="shared" ref="K29:R29" si="46">$I$14</f>
        <v>12</v>
      </c>
      <c r="L29" s="8">
        <f t="shared" si="46"/>
        <v>12</v>
      </c>
      <c r="M29" s="8">
        <f t="shared" si="46"/>
        <v>12</v>
      </c>
      <c r="N29" s="8">
        <f t="shared" si="46"/>
        <v>12</v>
      </c>
      <c r="O29" s="8">
        <f t="shared" si="46"/>
        <v>12</v>
      </c>
      <c r="P29" s="8">
        <f t="shared" si="46"/>
        <v>12</v>
      </c>
      <c r="Q29" s="8">
        <f t="shared" si="46"/>
        <v>12</v>
      </c>
      <c r="R29" s="8">
        <f t="shared" si="46"/>
        <v>12</v>
      </c>
      <c r="S29" s="7" t="s">
        <v>91</v>
      </c>
    </row>
    <row r="30" spans="2:19" x14ac:dyDescent="0.2">
      <c r="B30" s="7">
        <f t="shared" si="1"/>
        <v>23</v>
      </c>
      <c r="C30" s="7"/>
      <c r="D30" s="7"/>
      <c r="E30" s="7" t="s">
        <v>33</v>
      </c>
      <c r="F30" s="7"/>
      <c r="G30" s="7"/>
      <c r="H30" s="7" t="s">
        <v>28</v>
      </c>
      <c r="I30" s="8">
        <f t="shared" ref="I30:R30" si="47">I31*I32</f>
        <v>60</v>
      </c>
      <c r="J30" s="8">
        <f t="shared" si="47"/>
        <v>288</v>
      </c>
      <c r="K30" s="8">
        <f t="shared" si="47"/>
        <v>588</v>
      </c>
      <c r="L30" s="8">
        <f t="shared" si="47"/>
        <v>960</v>
      </c>
      <c r="M30" s="8">
        <f t="shared" si="47"/>
        <v>1404</v>
      </c>
      <c r="N30" s="8">
        <f t="shared" si="47"/>
        <v>1920</v>
      </c>
      <c r="O30" s="8">
        <f t="shared" si="47"/>
        <v>2508</v>
      </c>
      <c r="P30" s="8">
        <f t="shared" si="47"/>
        <v>3168</v>
      </c>
      <c r="Q30" s="8">
        <f t="shared" si="47"/>
        <v>3900</v>
      </c>
      <c r="R30" s="8">
        <f t="shared" si="47"/>
        <v>4704</v>
      </c>
      <c r="S30" s="7" t="s">
        <v>70</v>
      </c>
    </row>
    <row r="31" spans="2:19" x14ac:dyDescent="0.2">
      <c r="B31" s="7">
        <f t="shared" si="1"/>
        <v>24</v>
      </c>
      <c r="C31" s="7"/>
      <c r="D31" s="7"/>
      <c r="E31" s="7"/>
      <c r="F31" s="7" t="s">
        <v>46</v>
      </c>
      <c r="G31" s="7"/>
      <c r="H31" s="7" t="s">
        <v>29</v>
      </c>
      <c r="I31" s="9">
        <v>5</v>
      </c>
      <c r="J31" s="9">
        <v>6</v>
      </c>
      <c r="K31" s="9">
        <v>7</v>
      </c>
      <c r="L31" s="9">
        <v>8</v>
      </c>
      <c r="M31" s="9">
        <v>9</v>
      </c>
      <c r="N31" s="9">
        <v>10</v>
      </c>
      <c r="O31" s="9">
        <v>11</v>
      </c>
      <c r="P31" s="9">
        <v>12</v>
      </c>
      <c r="Q31" s="9">
        <v>13</v>
      </c>
      <c r="R31" s="9">
        <v>14</v>
      </c>
      <c r="S31" s="7" t="s">
        <v>103</v>
      </c>
    </row>
    <row r="32" spans="2:19" x14ac:dyDescent="0.2">
      <c r="B32" s="7">
        <f t="shared" si="1"/>
        <v>25</v>
      </c>
      <c r="C32" s="7"/>
      <c r="D32" s="7"/>
      <c r="E32" s="7"/>
      <c r="F32" s="7" t="s">
        <v>24</v>
      </c>
      <c r="G32" s="7"/>
      <c r="H32" s="7" t="s">
        <v>73</v>
      </c>
      <c r="I32" s="8">
        <f>I33*I34</f>
        <v>12</v>
      </c>
      <c r="J32" s="8">
        <f t="shared" ref="J32" si="48">J33*J34</f>
        <v>48</v>
      </c>
      <c r="K32" s="8">
        <f t="shared" ref="K32" si="49">K33*K34</f>
        <v>84</v>
      </c>
      <c r="L32" s="8">
        <f t="shared" ref="L32" si="50">L33*L34</f>
        <v>120</v>
      </c>
      <c r="M32" s="8">
        <f t="shared" ref="M32" si="51">M33*M34</f>
        <v>156</v>
      </c>
      <c r="N32" s="8">
        <f t="shared" ref="N32" si="52">N33*N34</f>
        <v>192</v>
      </c>
      <c r="O32" s="8">
        <f t="shared" ref="O32" si="53">O33*O34</f>
        <v>228</v>
      </c>
      <c r="P32" s="8">
        <f t="shared" ref="P32" si="54">P33*P34</f>
        <v>264</v>
      </c>
      <c r="Q32" s="8">
        <f t="shared" ref="Q32" si="55">Q33*Q34</f>
        <v>300</v>
      </c>
      <c r="R32" s="8">
        <f t="shared" ref="R32" si="56">R33*R34</f>
        <v>336</v>
      </c>
      <c r="S32" s="7" t="s">
        <v>75</v>
      </c>
    </row>
    <row r="33" spans="2:19" x14ac:dyDescent="0.2">
      <c r="B33" s="7">
        <f t="shared" si="1"/>
        <v>26</v>
      </c>
      <c r="C33" s="7"/>
      <c r="D33" s="7"/>
      <c r="E33" s="7"/>
      <c r="F33" s="7"/>
      <c r="G33" s="7" t="s">
        <v>71</v>
      </c>
      <c r="H33" s="7" t="s">
        <v>74</v>
      </c>
      <c r="I33" s="9">
        <v>1</v>
      </c>
      <c r="J33" s="9">
        <v>4</v>
      </c>
      <c r="K33" s="9">
        <v>7</v>
      </c>
      <c r="L33" s="9">
        <v>10</v>
      </c>
      <c r="M33" s="9">
        <v>13</v>
      </c>
      <c r="N33" s="9">
        <v>16</v>
      </c>
      <c r="O33" s="9">
        <v>19</v>
      </c>
      <c r="P33" s="9">
        <v>22</v>
      </c>
      <c r="Q33" s="9">
        <v>25</v>
      </c>
      <c r="R33" s="9">
        <v>28</v>
      </c>
      <c r="S33" s="7" t="s">
        <v>104</v>
      </c>
    </row>
    <row r="34" spans="2:19" x14ac:dyDescent="0.2">
      <c r="B34" s="7">
        <f t="shared" si="1"/>
        <v>27</v>
      </c>
      <c r="C34" s="7"/>
      <c r="D34" s="7"/>
      <c r="E34" s="7"/>
      <c r="F34" s="7"/>
      <c r="G34" s="7" t="s">
        <v>72</v>
      </c>
      <c r="H34" s="7" t="s">
        <v>28</v>
      </c>
      <c r="I34" s="8">
        <f>$I$14</f>
        <v>12</v>
      </c>
      <c r="J34" s="8">
        <f>$I$14</f>
        <v>12</v>
      </c>
      <c r="K34" s="8">
        <f t="shared" ref="K34:R34" si="57">$I$14</f>
        <v>12</v>
      </c>
      <c r="L34" s="8">
        <f t="shared" si="57"/>
        <v>12</v>
      </c>
      <c r="M34" s="8">
        <f t="shared" si="57"/>
        <v>12</v>
      </c>
      <c r="N34" s="8">
        <f t="shared" si="57"/>
        <v>12</v>
      </c>
      <c r="O34" s="8">
        <f t="shared" si="57"/>
        <v>12</v>
      </c>
      <c r="P34" s="8">
        <f t="shared" si="57"/>
        <v>12</v>
      </c>
      <c r="Q34" s="8">
        <f t="shared" si="57"/>
        <v>12</v>
      </c>
      <c r="R34" s="8">
        <f t="shared" si="57"/>
        <v>12</v>
      </c>
      <c r="S34" s="7" t="s">
        <v>91</v>
      </c>
    </row>
    <row r="35" spans="2:19" x14ac:dyDescent="0.2">
      <c r="B35" s="7">
        <f t="shared" si="1"/>
        <v>28</v>
      </c>
      <c r="C35" s="7"/>
      <c r="D35" s="7"/>
      <c r="E35" s="7" t="s">
        <v>34</v>
      </c>
      <c r="F35" s="7"/>
      <c r="G35" s="7"/>
      <c r="H35" s="7" t="s">
        <v>28</v>
      </c>
      <c r="I35" s="8">
        <f>I36*I37</f>
        <v>264</v>
      </c>
      <c r="J35" s="8">
        <f t="shared" ref="J35:R35" si="58">J36*J37</f>
        <v>567.59999999999991</v>
      </c>
      <c r="K35" s="8">
        <f t="shared" si="58"/>
        <v>921.60000000000014</v>
      </c>
      <c r="L35" s="8">
        <f t="shared" si="58"/>
        <v>1326</v>
      </c>
      <c r="M35" s="8">
        <f t="shared" si="58"/>
        <v>1780.8000000000002</v>
      </c>
      <c r="N35" s="8">
        <f t="shared" si="58"/>
        <v>2286</v>
      </c>
      <c r="O35" s="8">
        <f t="shared" si="58"/>
        <v>2841.6000000000004</v>
      </c>
      <c r="P35" s="8">
        <f t="shared" si="58"/>
        <v>3447.6000000000004</v>
      </c>
      <c r="Q35" s="8">
        <f t="shared" si="58"/>
        <v>4104</v>
      </c>
      <c r="R35" s="8">
        <f t="shared" si="58"/>
        <v>4810.8</v>
      </c>
      <c r="S35" s="7" t="s">
        <v>70</v>
      </c>
    </row>
    <row r="36" spans="2:19" x14ac:dyDescent="0.2">
      <c r="B36" s="7">
        <f t="shared" si="1"/>
        <v>29</v>
      </c>
      <c r="C36" s="7"/>
      <c r="D36" s="7"/>
      <c r="E36" s="7"/>
      <c r="F36" s="7" t="s">
        <v>46</v>
      </c>
      <c r="G36" s="7"/>
      <c r="H36" s="7" t="s">
        <v>29</v>
      </c>
      <c r="I36" s="9">
        <v>10</v>
      </c>
      <c r="J36" s="9">
        <v>11</v>
      </c>
      <c r="K36" s="9">
        <v>12</v>
      </c>
      <c r="L36" s="9">
        <v>13</v>
      </c>
      <c r="M36" s="9">
        <v>14</v>
      </c>
      <c r="N36" s="9">
        <v>15</v>
      </c>
      <c r="O36" s="9">
        <v>16</v>
      </c>
      <c r="P36" s="9">
        <v>17</v>
      </c>
      <c r="Q36" s="9">
        <v>18</v>
      </c>
      <c r="R36" s="9">
        <v>19</v>
      </c>
      <c r="S36" s="7" t="s">
        <v>76</v>
      </c>
    </row>
    <row r="37" spans="2:19" x14ac:dyDescent="0.2">
      <c r="B37" s="7">
        <f t="shared" si="1"/>
        <v>30</v>
      </c>
      <c r="C37" s="7"/>
      <c r="D37" s="7"/>
      <c r="E37" s="7"/>
      <c r="F37" s="7" t="s">
        <v>24</v>
      </c>
      <c r="G37" s="7"/>
      <c r="H37" s="7" t="s">
        <v>73</v>
      </c>
      <c r="I37" s="8">
        <f>I38*I39</f>
        <v>26.400000000000002</v>
      </c>
      <c r="J37" s="8">
        <f t="shared" ref="J37" si="59">J38*J39</f>
        <v>51.599999999999994</v>
      </c>
      <c r="K37" s="8">
        <f t="shared" ref="K37" si="60">K38*K39</f>
        <v>76.800000000000011</v>
      </c>
      <c r="L37" s="8">
        <f t="shared" ref="L37" si="61">L38*L39</f>
        <v>102</v>
      </c>
      <c r="M37" s="8">
        <f t="shared" ref="M37" si="62">M38*M39</f>
        <v>127.20000000000002</v>
      </c>
      <c r="N37" s="8">
        <f t="shared" ref="N37" si="63">N38*N39</f>
        <v>152.4</v>
      </c>
      <c r="O37" s="8">
        <f t="shared" ref="O37" si="64">O38*O39</f>
        <v>177.60000000000002</v>
      </c>
      <c r="P37" s="8">
        <f t="shared" ref="P37" si="65">P38*P39</f>
        <v>202.8</v>
      </c>
      <c r="Q37" s="8">
        <f t="shared" ref="Q37" si="66">Q38*Q39</f>
        <v>228</v>
      </c>
      <c r="R37" s="8">
        <f t="shared" ref="R37" si="67">R38*R39</f>
        <v>253.20000000000002</v>
      </c>
      <c r="S37" s="7" t="s">
        <v>75</v>
      </c>
    </row>
    <row r="38" spans="2:19" x14ac:dyDescent="0.2">
      <c r="B38" s="7">
        <f t="shared" si="1"/>
        <v>31</v>
      </c>
      <c r="C38" s="7"/>
      <c r="D38" s="7"/>
      <c r="E38" s="7"/>
      <c r="F38" s="7"/>
      <c r="G38" s="7" t="s">
        <v>71</v>
      </c>
      <c r="H38" s="7" t="s">
        <v>74</v>
      </c>
      <c r="I38" s="9">
        <f>(I13+I18+I23+I28+I33)*0.1</f>
        <v>2.2000000000000002</v>
      </c>
      <c r="J38" s="9">
        <f t="shared" ref="J38:R38" si="68">(J13+J18+J23+J28+J33)*0.1</f>
        <v>4.3</v>
      </c>
      <c r="K38" s="9">
        <f t="shared" si="68"/>
        <v>6.4</v>
      </c>
      <c r="L38" s="9">
        <f t="shared" si="68"/>
        <v>8.5</v>
      </c>
      <c r="M38" s="9">
        <f t="shared" si="68"/>
        <v>10.600000000000001</v>
      </c>
      <c r="N38" s="9">
        <f t="shared" si="68"/>
        <v>12.700000000000001</v>
      </c>
      <c r="O38" s="9">
        <f t="shared" si="68"/>
        <v>14.8</v>
      </c>
      <c r="P38" s="9">
        <f t="shared" si="68"/>
        <v>16.900000000000002</v>
      </c>
      <c r="Q38" s="9">
        <f t="shared" si="68"/>
        <v>19</v>
      </c>
      <c r="R38" s="9">
        <f t="shared" si="68"/>
        <v>21.1</v>
      </c>
      <c r="S38" s="7" t="s">
        <v>93</v>
      </c>
    </row>
    <row r="39" spans="2:19" x14ac:dyDescent="0.2">
      <c r="B39" s="7">
        <f t="shared" si="1"/>
        <v>32</v>
      </c>
      <c r="C39" s="7"/>
      <c r="D39" s="7"/>
      <c r="E39" s="7"/>
      <c r="F39" s="7"/>
      <c r="G39" s="7" t="s">
        <v>72</v>
      </c>
      <c r="H39" s="7" t="s">
        <v>28</v>
      </c>
      <c r="I39" s="8">
        <f>$I$14</f>
        <v>12</v>
      </c>
      <c r="J39" s="8">
        <f>$I$14</f>
        <v>12</v>
      </c>
      <c r="K39" s="8">
        <f t="shared" ref="K39:R39" si="69">$I$14</f>
        <v>12</v>
      </c>
      <c r="L39" s="8">
        <f t="shared" si="69"/>
        <v>12</v>
      </c>
      <c r="M39" s="8">
        <f t="shared" si="69"/>
        <v>12</v>
      </c>
      <c r="N39" s="8">
        <f t="shared" si="69"/>
        <v>12</v>
      </c>
      <c r="O39" s="8">
        <f t="shared" si="69"/>
        <v>12</v>
      </c>
      <c r="P39" s="8">
        <f t="shared" si="69"/>
        <v>12</v>
      </c>
      <c r="Q39" s="8">
        <f t="shared" si="69"/>
        <v>12</v>
      </c>
      <c r="R39" s="8">
        <f t="shared" si="69"/>
        <v>12</v>
      </c>
      <c r="S39" s="7" t="s">
        <v>91</v>
      </c>
    </row>
    <row r="40" spans="2:19" x14ac:dyDescent="0.2">
      <c r="B40" s="7">
        <f t="shared" si="1"/>
        <v>33</v>
      </c>
      <c r="C40" s="7"/>
      <c r="D40" s="7" t="s">
        <v>27</v>
      </c>
      <c r="E40" s="7"/>
      <c r="F40" s="7"/>
      <c r="G40" s="7"/>
      <c r="H40" s="7" t="s">
        <v>28</v>
      </c>
      <c r="I40" s="8">
        <f>I41*I42*I43</f>
        <v>0</v>
      </c>
      <c r="J40" s="8">
        <f t="shared" ref="J40:R40" si="70">J41*J42*J43</f>
        <v>0</v>
      </c>
      <c r="K40" s="8">
        <f t="shared" si="70"/>
        <v>0</v>
      </c>
      <c r="L40" s="8">
        <f t="shared" si="70"/>
        <v>0</v>
      </c>
      <c r="M40" s="8">
        <f t="shared" si="70"/>
        <v>0</v>
      </c>
      <c r="N40" s="8">
        <f t="shared" si="70"/>
        <v>32500</v>
      </c>
      <c r="O40" s="8">
        <f t="shared" si="70"/>
        <v>70000</v>
      </c>
      <c r="P40" s="8">
        <f t="shared" si="70"/>
        <v>112500</v>
      </c>
      <c r="Q40" s="8">
        <f>Q41*Q42*Q43</f>
        <v>160000</v>
      </c>
      <c r="R40" s="8">
        <f t="shared" si="70"/>
        <v>212500</v>
      </c>
      <c r="S40" s="7" t="s">
        <v>106</v>
      </c>
    </row>
    <row r="41" spans="2:19" x14ac:dyDescent="0.2">
      <c r="B41" s="7">
        <f t="shared" si="1"/>
        <v>34</v>
      </c>
      <c r="C41" s="7"/>
      <c r="D41" s="7"/>
      <c r="E41" s="7" t="s">
        <v>94</v>
      </c>
      <c r="F41" s="7"/>
      <c r="G41" s="7"/>
      <c r="H41" s="7" t="s">
        <v>36</v>
      </c>
      <c r="I41" s="9">
        <v>0</v>
      </c>
      <c r="J41" s="9">
        <v>0</v>
      </c>
      <c r="K41" s="9">
        <v>100</v>
      </c>
      <c r="L41" s="9">
        <v>1000</v>
      </c>
      <c r="M41" s="9">
        <v>10000</v>
      </c>
      <c r="N41" s="9">
        <v>50000</v>
      </c>
      <c r="O41" s="9">
        <v>100000</v>
      </c>
      <c r="P41" s="9">
        <v>150000</v>
      </c>
      <c r="Q41" s="9">
        <v>200000</v>
      </c>
      <c r="R41" s="9">
        <v>250000</v>
      </c>
      <c r="S41" s="7" t="s">
        <v>107</v>
      </c>
    </row>
    <row r="42" spans="2:19" x14ac:dyDescent="0.2">
      <c r="B42" s="7">
        <f t="shared" si="1"/>
        <v>35</v>
      </c>
      <c r="C42" s="7"/>
      <c r="D42" s="7"/>
      <c r="E42" s="7" t="s">
        <v>105</v>
      </c>
      <c r="F42" s="7"/>
      <c r="G42" s="7"/>
      <c r="H42" s="7" t="s">
        <v>39</v>
      </c>
      <c r="I42" s="10">
        <v>0</v>
      </c>
      <c r="J42" s="10">
        <v>0</v>
      </c>
      <c r="K42" s="10">
        <v>5</v>
      </c>
      <c r="L42" s="10">
        <v>5.5</v>
      </c>
      <c r="M42" s="10">
        <v>6</v>
      </c>
      <c r="N42" s="10">
        <v>6.5</v>
      </c>
      <c r="O42" s="10">
        <v>7</v>
      </c>
      <c r="P42" s="10">
        <v>7.5</v>
      </c>
      <c r="Q42" s="10">
        <v>8</v>
      </c>
      <c r="R42" s="10">
        <v>8.5</v>
      </c>
      <c r="S42" s="7" t="s">
        <v>108</v>
      </c>
    </row>
    <row r="43" spans="2:19" x14ac:dyDescent="0.2">
      <c r="B43" s="7">
        <f t="shared" si="1"/>
        <v>36</v>
      </c>
      <c r="C43" s="7"/>
      <c r="D43" s="7"/>
      <c r="E43" s="7" t="s">
        <v>35</v>
      </c>
      <c r="F43" s="7"/>
      <c r="G43" s="7"/>
      <c r="H43" s="7" t="s">
        <v>38</v>
      </c>
      <c r="I43" s="11">
        <v>0</v>
      </c>
      <c r="J43" s="11">
        <v>0</v>
      </c>
      <c r="K43" s="11">
        <v>0</v>
      </c>
      <c r="L43" s="11">
        <v>0</v>
      </c>
      <c r="M43" s="11">
        <v>0</v>
      </c>
      <c r="N43" s="11">
        <v>0.1</v>
      </c>
      <c r="O43" s="11">
        <v>0.1</v>
      </c>
      <c r="P43" s="11">
        <v>0.1</v>
      </c>
      <c r="Q43" s="11">
        <v>0.1</v>
      </c>
      <c r="R43" s="11">
        <v>0.1</v>
      </c>
      <c r="S43" s="7" t="s">
        <v>109</v>
      </c>
    </row>
    <row r="44" spans="2:19" x14ac:dyDescent="0.2">
      <c r="B44" s="7">
        <f t="shared" si="1"/>
        <v>37</v>
      </c>
      <c r="C44" s="7" t="s">
        <v>8</v>
      </c>
      <c r="D44" s="7"/>
      <c r="E44" s="7"/>
      <c r="F44" s="7"/>
      <c r="G44" s="7"/>
      <c r="H44" s="7" t="s">
        <v>51</v>
      </c>
      <c r="I44" s="8">
        <f>I45</f>
        <v>500</v>
      </c>
      <c r="J44" s="8">
        <f t="shared" ref="J44:R44" si="71">J45</f>
        <v>2400</v>
      </c>
      <c r="K44" s="8">
        <f t="shared" si="71"/>
        <v>4900</v>
      </c>
      <c r="L44" s="8">
        <f t="shared" si="71"/>
        <v>8000</v>
      </c>
      <c r="M44" s="8">
        <f t="shared" si="71"/>
        <v>11700</v>
      </c>
      <c r="N44" s="8">
        <f t="shared" si="71"/>
        <v>16000</v>
      </c>
      <c r="O44" s="8">
        <f t="shared" si="71"/>
        <v>20900</v>
      </c>
      <c r="P44" s="8">
        <f t="shared" si="71"/>
        <v>26400</v>
      </c>
      <c r="Q44" s="8">
        <f t="shared" si="71"/>
        <v>32500</v>
      </c>
      <c r="R44" s="8">
        <f t="shared" si="71"/>
        <v>39200</v>
      </c>
      <c r="S44" s="7" t="s">
        <v>80</v>
      </c>
    </row>
    <row r="45" spans="2:19" x14ac:dyDescent="0.2">
      <c r="B45" s="7">
        <f t="shared" si="1"/>
        <v>38</v>
      </c>
      <c r="C45" s="7"/>
      <c r="D45" s="7" t="s">
        <v>43</v>
      </c>
      <c r="E45" s="7"/>
      <c r="F45" s="7"/>
      <c r="G45" s="7"/>
      <c r="H45" s="7" t="s">
        <v>28</v>
      </c>
      <c r="I45" s="8">
        <f>I46*I47</f>
        <v>500</v>
      </c>
      <c r="J45" s="8">
        <f t="shared" ref="J45:R45" si="72">J46*J47</f>
        <v>2400</v>
      </c>
      <c r="K45" s="8">
        <f t="shared" si="72"/>
        <v>4900</v>
      </c>
      <c r="L45" s="8">
        <f t="shared" si="72"/>
        <v>8000</v>
      </c>
      <c r="M45" s="8">
        <f t="shared" si="72"/>
        <v>11700</v>
      </c>
      <c r="N45" s="8">
        <f t="shared" si="72"/>
        <v>16000</v>
      </c>
      <c r="O45" s="8">
        <f t="shared" si="72"/>
        <v>20900</v>
      </c>
      <c r="P45" s="8">
        <f t="shared" si="72"/>
        <v>26400</v>
      </c>
      <c r="Q45" s="8">
        <f t="shared" si="72"/>
        <v>32500</v>
      </c>
      <c r="R45" s="8">
        <f t="shared" si="72"/>
        <v>39200</v>
      </c>
      <c r="S45" s="7" t="s">
        <v>98</v>
      </c>
    </row>
    <row r="46" spans="2:19" x14ac:dyDescent="0.2">
      <c r="B46" s="7">
        <f t="shared" si="1"/>
        <v>39</v>
      </c>
      <c r="C46" s="7"/>
      <c r="D46" s="7"/>
      <c r="E46" s="7" t="s">
        <v>95</v>
      </c>
      <c r="F46" s="7"/>
      <c r="G46" s="7"/>
      <c r="H46" s="7" t="s">
        <v>30</v>
      </c>
      <c r="I46" s="9">
        <v>1</v>
      </c>
      <c r="J46" s="9">
        <v>4</v>
      </c>
      <c r="K46" s="9">
        <v>7</v>
      </c>
      <c r="L46" s="9">
        <v>10</v>
      </c>
      <c r="M46" s="9">
        <v>13</v>
      </c>
      <c r="N46" s="9">
        <v>16</v>
      </c>
      <c r="O46" s="9">
        <v>19</v>
      </c>
      <c r="P46" s="9">
        <v>22</v>
      </c>
      <c r="Q46" s="9">
        <v>25</v>
      </c>
      <c r="R46" s="9">
        <v>28</v>
      </c>
      <c r="S46" s="7" t="s">
        <v>81</v>
      </c>
    </row>
    <row r="47" spans="2:19" x14ac:dyDescent="0.2">
      <c r="B47" s="7">
        <f t="shared" si="1"/>
        <v>40</v>
      </c>
      <c r="C47" s="7"/>
      <c r="D47" s="7"/>
      <c r="E47" s="7" t="s">
        <v>49</v>
      </c>
      <c r="F47" s="7"/>
      <c r="G47" s="7"/>
      <c r="H47" s="7" t="s">
        <v>29</v>
      </c>
      <c r="I47" s="9">
        <v>500</v>
      </c>
      <c r="J47" s="9">
        <v>600</v>
      </c>
      <c r="K47" s="9">
        <v>700</v>
      </c>
      <c r="L47" s="9">
        <v>800</v>
      </c>
      <c r="M47" s="9">
        <v>900</v>
      </c>
      <c r="N47" s="9">
        <v>1000</v>
      </c>
      <c r="O47" s="9">
        <v>1100</v>
      </c>
      <c r="P47" s="9">
        <v>1200</v>
      </c>
      <c r="Q47" s="9">
        <v>1300</v>
      </c>
      <c r="R47" s="9">
        <v>1400</v>
      </c>
      <c r="S47" s="7" t="s">
        <v>82</v>
      </c>
    </row>
    <row r="48" spans="2:19" x14ac:dyDescent="0.2">
      <c r="B48" s="7">
        <f t="shared" si="1"/>
        <v>41</v>
      </c>
      <c r="C48" s="7" t="s">
        <v>9</v>
      </c>
      <c r="D48" s="7"/>
      <c r="E48" s="7"/>
      <c r="F48" s="7"/>
      <c r="G48" s="7"/>
      <c r="H48" s="7" t="s">
        <v>51</v>
      </c>
      <c r="I48" s="8">
        <f t="shared" ref="I48:R48" si="73">I8-I44</f>
        <v>1864</v>
      </c>
      <c r="J48" s="8">
        <f t="shared" si="73"/>
        <v>2475.6000000000004</v>
      </c>
      <c r="K48" s="8">
        <f t="shared" si="73"/>
        <v>2873.6000000000004</v>
      </c>
      <c r="L48" s="8">
        <f t="shared" si="73"/>
        <v>3058</v>
      </c>
      <c r="M48" s="8">
        <f t="shared" si="73"/>
        <v>3028.7999999999993</v>
      </c>
      <c r="N48" s="8">
        <f t="shared" si="73"/>
        <v>35286</v>
      </c>
      <c r="O48" s="8">
        <f t="shared" si="73"/>
        <v>72329.600000000006</v>
      </c>
      <c r="P48" s="8">
        <f t="shared" si="73"/>
        <v>114159.6</v>
      </c>
      <c r="Q48" s="8">
        <f t="shared" si="73"/>
        <v>160776</v>
      </c>
      <c r="R48" s="8">
        <f t="shared" si="73"/>
        <v>212178.8</v>
      </c>
      <c r="S48" s="7" t="s">
        <v>18</v>
      </c>
    </row>
    <row r="49" spans="2:19" x14ac:dyDescent="0.2">
      <c r="B49" s="7">
        <f t="shared" si="1"/>
        <v>42</v>
      </c>
      <c r="C49" s="7" t="s">
        <v>10</v>
      </c>
      <c r="D49" s="7"/>
      <c r="E49" s="7"/>
      <c r="F49" s="7"/>
      <c r="G49" s="7"/>
      <c r="H49" s="7" t="s">
        <v>51</v>
      </c>
      <c r="I49" s="8">
        <f>I50+I53+I56+I59+I60</f>
        <v>346.4</v>
      </c>
      <c r="J49" s="8">
        <f t="shared" ref="J49:R49" si="74">J50+J53+J56+J59+J60</f>
        <v>777.56</v>
      </c>
      <c r="K49" s="8">
        <f t="shared" si="74"/>
        <v>2257.36</v>
      </c>
      <c r="L49" s="8">
        <f t="shared" si="74"/>
        <v>2815.8</v>
      </c>
      <c r="M49" s="8">
        <f t="shared" si="74"/>
        <v>4072.88</v>
      </c>
      <c r="N49" s="8">
        <f t="shared" si="74"/>
        <v>8008.6</v>
      </c>
      <c r="O49" s="8">
        <f t="shared" si="74"/>
        <v>13242.96</v>
      </c>
      <c r="P49" s="8">
        <f t="shared" si="74"/>
        <v>18305.96</v>
      </c>
      <c r="Q49" s="8">
        <f t="shared" si="74"/>
        <v>24767.600000000002</v>
      </c>
      <c r="R49" s="8">
        <f t="shared" si="74"/>
        <v>30957.880000000005</v>
      </c>
      <c r="S49" s="7" t="s">
        <v>84</v>
      </c>
    </row>
    <row r="50" spans="2:19" x14ac:dyDescent="0.2">
      <c r="B50" s="7">
        <f t="shared" si="1"/>
        <v>43</v>
      </c>
      <c r="C50" s="7"/>
      <c r="D50" s="7" t="s">
        <v>44</v>
      </c>
      <c r="E50" s="7"/>
      <c r="F50" s="7"/>
      <c r="G50" s="7"/>
      <c r="H50" s="7" t="s">
        <v>28</v>
      </c>
      <c r="I50" s="8">
        <f>I51*I52</f>
        <v>0</v>
      </c>
      <c r="J50" s="8">
        <f t="shared" ref="J50" si="75">J51*J52</f>
        <v>0</v>
      </c>
      <c r="K50" s="8">
        <f t="shared" ref="K50" si="76">K51*K52</f>
        <v>500</v>
      </c>
      <c r="L50" s="8">
        <f t="shared" ref="L50" si="77">L51*L52</f>
        <v>550</v>
      </c>
      <c r="M50" s="8">
        <f t="shared" ref="M50" si="78">M51*M52</f>
        <v>1200</v>
      </c>
      <c r="N50" s="8">
        <f t="shared" ref="N50" si="79">N51*N52</f>
        <v>1300</v>
      </c>
      <c r="O50" s="8">
        <f t="shared" ref="O50" si="80">O51*O52</f>
        <v>2100</v>
      </c>
      <c r="P50" s="8">
        <f t="shared" ref="P50" si="81">P51*P52</f>
        <v>2250</v>
      </c>
      <c r="Q50" s="8">
        <f t="shared" ref="Q50" si="82">Q51*Q52</f>
        <v>3200</v>
      </c>
      <c r="R50" s="8">
        <f t="shared" ref="R50" si="83">R51*R52</f>
        <v>3400</v>
      </c>
      <c r="S50" s="7" t="s">
        <v>97</v>
      </c>
    </row>
    <row r="51" spans="2:19" x14ac:dyDescent="0.2">
      <c r="B51" s="7">
        <f t="shared" si="1"/>
        <v>44</v>
      </c>
      <c r="C51" s="7"/>
      <c r="D51" s="7"/>
      <c r="E51" s="7" t="s">
        <v>96</v>
      </c>
      <c r="F51" s="7"/>
      <c r="G51" s="7"/>
      <c r="H51" s="7" t="s">
        <v>30</v>
      </c>
      <c r="I51" s="9">
        <v>0</v>
      </c>
      <c r="J51" s="9">
        <v>0</v>
      </c>
      <c r="K51" s="9">
        <v>1</v>
      </c>
      <c r="L51" s="9">
        <v>1</v>
      </c>
      <c r="M51" s="9">
        <v>2</v>
      </c>
      <c r="N51" s="9">
        <v>2</v>
      </c>
      <c r="O51" s="9">
        <v>3</v>
      </c>
      <c r="P51" s="9">
        <v>3</v>
      </c>
      <c r="Q51" s="9">
        <v>4</v>
      </c>
      <c r="R51" s="9">
        <v>4</v>
      </c>
      <c r="S51" s="7" t="s">
        <v>102</v>
      </c>
    </row>
    <row r="52" spans="2:19" x14ac:dyDescent="0.2">
      <c r="B52" s="7">
        <f t="shared" si="1"/>
        <v>45</v>
      </c>
      <c r="C52" s="7"/>
      <c r="D52" s="7"/>
      <c r="E52" s="7" t="s">
        <v>49</v>
      </c>
      <c r="F52" s="7"/>
      <c r="G52" s="7"/>
      <c r="H52" s="7" t="s">
        <v>29</v>
      </c>
      <c r="I52" s="9">
        <v>400</v>
      </c>
      <c r="J52" s="9">
        <v>450</v>
      </c>
      <c r="K52" s="9">
        <v>500</v>
      </c>
      <c r="L52" s="9">
        <v>550</v>
      </c>
      <c r="M52" s="9">
        <v>600</v>
      </c>
      <c r="N52" s="9">
        <v>650</v>
      </c>
      <c r="O52" s="9">
        <v>700</v>
      </c>
      <c r="P52" s="9">
        <v>750</v>
      </c>
      <c r="Q52" s="9">
        <v>800</v>
      </c>
      <c r="R52" s="9">
        <v>850</v>
      </c>
      <c r="S52" s="7" t="s">
        <v>83</v>
      </c>
    </row>
    <row r="53" spans="2:19" x14ac:dyDescent="0.2">
      <c r="B53" s="7">
        <f t="shared" si="1"/>
        <v>46</v>
      </c>
      <c r="C53" s="7"/>
      <c r="D53" s="7" t="s">
        <v>40</v>
      </c>
      <c r="E53" s="7"/>
      <c r="F53" s="7"/>
      <c r="G53" s="7"/>
      <c r="H53" s="7" t="s">
        <v>28</v>
      </c>
      <c r="I53" s="8">
        <f>I54*I55</f>
        <v>118.2</v>
      </c>
      <c r="J53" s="8">
        <f t="shared" ref="J53:R53" si="84">J54*J55</f>
        <v>243.78000000000003</v>
      </c>
      <c r="K53" s="8">
        <f t="shared" si="84"/>
        <v>388.68000000000006</v>
      </c>
      <c r="L53" s="8">
        <f t="shared" si="84"/>
        <v>552.9</v>
      </c>
      <c r="M53" s="8">
        <f t="shared" si="84"/>
        <v>736.44</v>
      </c>
      <c r="N53" s="8">
        <f t="shared" si="84"/>
        <v>2564.3000000000002</v>
      </c>
      <c r="O53" s="8">
        <f t="shared" si="84"/>
        <v>4661.4800000000005</v>
      </c>
      <c r="P53" s="8">
        <f t="shared" si="84"/>
        <v>7027.9800000000005</v>
      </c>
      <c r="Q53" s="8">
        <f t="shared" si="84"/>
        <v>9663.8000000000011</v>
      </c>
      <c r="R53" s="8">
        <f t="shared" si="84"/>
        <v>12568.94</v>
      </c>
      <c r="S53" s="7" t="s">
        <v>85</v>
      </c>
    </row>
    <row r="54" spans="2:19" x14ac:dyDescent="0.2">
      <c r="B54" s="7">
        <f t="shared" si="1"/>
        <v>47</v>
      </c>
      <c r="C54" s="7"/>
      <c r="D54" s="7"/>
      <c r="E54" s="7" t="s">
        <v>7</v>
      </c>
      <c r="F54" s="7"/>
      <c r="G54" s="7"/>
      <c r="H54" s="7" t="s">
        <v>28</v>
      </c>
      <c r="I54" s="8">
        <f>I8</f>
        <v>2364</v>
      </c>
      <c r="J54" s="8">
        <f t="shared" ref="J54:R54" si="85">J8</f>
        <v>4875.6000000000004</v>
      </c>
      <c r="K54" s="8">
        <f t="shared" si="85"/>
        <v>7773.6</v>
      </c>
      <c r="L54" s="8">
        <f t="shared" si="85"/>
        <v>11058</v>
      </c>
      <c r="M54" s="8">
        <f t="shared" si="85"/>
        <v>14728.8</v>
      </c>
      <c r="N54" s="8">
        <f t="shared" si="85"/>
        <v>51286</v>
      </c>
      <c r="O54" s="8">
        <f t="shared" si="85"/>
        <v>93229.6</v>
      </c>
      <c r="P54" s="8">
        <f t="shared" si="85"/>
        <v>140559.6</v>
      </c>
      <c r="Q54" s="8">
        <f t="shared" si="85"/>
        <v>193276</v>
      </c>
      <c r="R54" s="8">
        <f t="shared" si="85"/>
        <v>251378.8</v>
      </c>
      <c r="S54" s="7" t="s">
        <v>90</v>
      </c>
    </row>
    <row r="55" spans="2:19" x14ac:dyDescent="0.2">
      <c r="B55" s="7">
        <f t="shared" si="1"/>
        <v>48</v>
      </c>
      <c r="C55" s="7"/>
      <c r="D55" s="7"/>
      <c r="E55" s="7" t="s">
        <v>48</v>
      </c>
      <c r="F55" s="7"/>
      <c r="G55" s="7"/>
      <c r="H55" s="7" t="s">
        <v>38</v>
      </c>
      <c r="I55" s="11">
        <v>0.05</v>
      </c>
      <c r="J55" s="11">
        <v>0.05</v>
      </c>
      <c r="K55" s="11">
        <v>0.05</v>
      </c>
      <c r="L55" s="11">
        <v>0.05</v>
      </c>
      <c r="M55" s="11">
        <v>0.05</v>
      </c>
      <c r="N55" s="11">
        <v>0.05</v>
      </c>
      <c r="O55" s="11">
        <v>0.05</v>
      </c>
      <c r="P55" s="11">
        <v>0.05</v>
      </c>
      <c r="Q55" s="11">
        <v>0.05</v>
      </c>
      <c r="R55" s="11">
        <v>0.05</v>
      </c>
      <c r="S55" s="7" t="s">
        <v>101</v>
      </c>
    </row>
    <row r="56" spans="2:19" x14ac:dyDescent="0.2">
      <c r="B56" s="7">
        <f t="shared" si="1"/>
        <v>49</v>
      </c>
      <c r="C56" s="7"/>
      <c r="D56" s="7" t="s">
        <v>42</v>
      </c>
      <c r="E56" s="7"/>
      <c r="F56" s="7"/>
      <c r="G56" s="7"/>
      <c r="H56" s="7" t="s">
        <v>28</v>
      </c>
      <c r="I56" s="8">
        <f>I57*I58</f>
        <v>60</v>
      </c>
      <c r="J56" s="8">
        <f t="shared" ref="J56:R56" si="86">J57*J58</f>
        <v>240</v>
      </c>
      <c r="K56" s="8">
        <f t="shared" si="86"/>
        <v>480</v>
      </c>
      <c r="L56" s="8">
        <f t="shared" si="86"/>
        <v>660</v>
      </c>
      <c r="M56" s="8">
        <f t="shared" si="86"/>
        <v>900</v>
      </c>
      <c r="N56" s="8">
        <f t="shared" si="86"/>
        <v>1080</v>
      </c>
      <c r="O56" s="8">
        <f t="shared" si="86"/>
        <v>1320</v>
      </c>
      <c r="P56" s="8">
        <f t="shared" si="86"/>
        <v>1500</v>
      </c>
      <c r="Q56" s="8">
        <f t="shared" si="86"/>
        <v>1740</v>
      </c>
      <c r="R56" s="8">
        <f t="shared" si="86"/>
        <v>1920</v>
      </c>
      <c r="S56" s="7" t="s">
        <v>88</v>
      </c>
    </row>
    <row r="57" spans="2:19" x14ac:dyDescent="0.2">
      <c r="B57" s="7">
        <f t="shared" si="1"/>
        <v>50</v>
      </c>
      <c r="C57" s="7"/>
      <c r="D57" s="7"/>
      <c r="E57" s="7" t="s">
        <v>86</v>
      </c>
      <c r="F57" s="7"/>
      <c r="G57" s="7"/>
      <c r="H57" s="7" t="s">
        <v>30</v>
      </c>
      <c r="I57" s="8">
        <f>I46+I51</f>
        <v>1</v>
      </c>
      <c r="J57" s="8">
        <f t="shared" ref="J57:R57" si="87">J46+J51</f>
        <v>4</v>
      </c>
      <c r="K57" s="8">
        <f t="shared" si="87"/>
        <v>8</v>
      </c>
      <c r="L57" s="8">
        <f t="shared" si="87"/>
        <v>11</v>
      </c>
      <c r="M57" s="8">
        <f t="shared" si="87"/>
        <v>15</v>
      </c>
      <c r="N57" s="8">
        <f t="shared" si="87"/>
        <v>18</v>
      </c>
      <c r="O57" s="8">
        <f t="shared" si="87"/>
        <v>22</v>
      </c>
      <c r="P57" s="8">
        <f t="shared" si="87"/>
        <v>25</v>
      </c>
      <c r="Q57" s="8">
        <f t="shared" si="87"/>
        <v>29</v>
      </c>
      <c r="R57" s="8">
        <f t="shared" si="87"/>
        <v>32</v>
      </c>
      <c r="S57" s="7" t="s">
        <v>99</v>
      </c>
    </row>
    <row r="58" spans="2:19" x14ac:dyDescent="0.2">
      <c r="B58" s="7">
        <f t="shared" si="1"/>
        <v>51</v>
      </c>
      <c r="C58" s="7"/>
      <c r="D58" s="7"/>
      <c r="E58" s="7" t="s">
        <v>87</v>
      </c>
      <c r="F58" s="7"/>
      <c r="G58" s="7"/>
      <c r="H58" s="7" t="s">
        <v>29</v>
      </c>
      <c r="I58" s="9">
        <v>60</v>
      </c>
      <c r="J58" s="9">
        <v>60</v>
      </c>
      <c r="K58" s="9">
        <v>60</v>
      </c>
      <c r="L58" s="9">
        <v>60</v>
      </c>
      <c r="M58" s="9">
        <v>60</v>
      </c>
      <c r="N58" s="9">
        <v>60</v>
      </c>
      <c r="O58" s="9">
        <v>60</v>
      </c>
      <c r="P58" s="9">
        <v>60</v>
      </c>
      <c r="Q58" s="9">
        <v>60</v>
      </c>
      <c r="R58" s="9">
        <v>60</v>
      </c>
      <c r="S58" s="7" t="s">
        <v>100</v>
      </c>
    </row>
    <row r="59" spans="2:19" x14ac:dyDescent="0.2">
      <c r="B59" s="7">
        <f t="shared" si="1"/>
        <v>52</v>
      </c>
      <c r="C59" s="7"/>
      <c r="D59" s="7" t="s">
        <v>45</v>
      </c>
      <c r="E59" s="7"/>
      <c r="F59" s="7"/>
      <c r="G59" s="7"/>
      <c r="H59" s="7" t="s">
        <v>28</v>
      </c>
      <c r="I59" s="9">
        <v>50</v>
      </c>
      <c r="J59" s="9">
        <v>50</v>
      </c>
      <c r="K59" s="9">
        <v>500</v>
      </c>
      <c r="L59" s="9">
        <v>500</v>
      </c>
      <c r="M59" s="9">
        <v>500</v>
      </c>
      <c r="N59" s="9">
        <v>500</v>
      </c>
      <c r="O59" s="9">
        <v>500</v>
      </c>
      <c r="P59" s="9">
        <v>500</v>
      </c>
      <c r="Q59" s="9">
        <v>500</v>
      </c>
      <c r="R59" s="9">
        <v>500</v>
      </c>
      <c r="S59" s="7" t="s">
        <v>110</v>
      </c>
    </row>
    <row r="60" spans="2:19" x14ac:dyDescent="0.2">
      <c r="B60" s="7">
        <f t="shared" si="1"/>
        <v>53</v>
      </c>
      <c r="C60" s="7"/>
      <c r="D60" s="7" t="s">
        <v>41</v>
      </c>
      <c r="E60" s="7"/>
      <c r="F60" s="7"/>
      <c r="G60" s="7"/>
      <c r="H60" s="7" t="s">
        <v>28</v>
      </c>
      <c r="I60" s="8">
        <f>I61*I62</f>
        <v>118.2</v>
      </c>
      <c r="J60" s="8">
        <f t="shared" ref="J60" si="88">J61*J62</f>
        <v>243.78000000000003</v>
      </c>
      <c r="K60" s="8">
        <f t="shared" ref="K60" si="89">K61*K62</f>
        <v>388.68000000000006</v>
      </c>
      <c r="L60" s="8">
        <f t="shared" ref="L60" si="90">L61*L62</f>
        <v>552.9</v>
      </c>
      <c r="M60" s="8">
        <f t="shared" ref="M60" si="91">M61*M62</f>
        <v>736.44</v>
      </c>
      <c r="N60" s="8">
        <f t="shared" ref="N60" si="92">N61*N62</f>
        <v>2564.3000000000002</v>
      </c>
      <c r="O60" s="8">
        <f t="shared" ref="O60" si="93">O61*O62</f>
        <v>4661.4800000000005</v>
      </c>
      <c r="P60" s="8">
        <f t="shared" ref="P60" si="94">P61*P62</f>
        <v>7027.9800000000005</v>
      </c>
      <c r="Q60" s="8">
        <f t="shared" ref="Q60" si="95">Q61*Q62</f>
        <v>9663.8000000000011</v>
      </c>
      <c r="R60" s="8">
        <f t="shared" ref="R60" si="96">R61*R62</f>
        <v>12568.94</v>
      </c>
      <c r="S60" s="7" t="s">
        <v>85</v>
      </c>
    </row>
    <row r="61" spans="2:19" x14ac:dyDescent="0.2">
      <c r="B61" s="7">
        <f t="shared" si="1"/>
        <v>54</v>
      </c>
      <c r="C61" s="7"/>
      <c r="D61" s="7"/>
      <c r="E61" s="7" t="s">
        <v>7</v>
      </c>
      <c r="F61" s="7"/>
      <c r="G61" s="7"/>
      <c r="H61" s="7" t="s">
        <v>28</v>
      </c>
      <c r="I61" s="8">
        <f>I8</f>
        <v>2364</v>
      </c>
      <c r="J61" s="8">
        <f t="shared" ref="J61:R61" si="97">J8</f>
        <v>4875.6000000000004</v>
      </c>
      <c r="K61" s="8">
        <f t="shared" si="97"/>
        <v>7773.6</v>
      </c>
      <c r="L61" s="8">
        <f t="shared" si="97"/>
        <v>11058</v>
      </c>
      <c r="M61" s="8">
        <f t="shared" si="97"/>
        <v>14728.8</v>
      </c>
      <c r="N61" s="8">
        <f t="shared" si="97"/>
        <v>51286</v>
      </c>
      <c r="O61" s="8">
        <f t="shared" si="97"/>
        <v>93229.6</v>
      </c>
      <c r="P61" s="8">
        <f t="shared" si="97"/>
        <v>140559.6</v>
      </c>
      <c r="Q61" s="8">
        <f t="shared" si="97"/>
        <v>193276</v>
      </c>
      <c r="R61" s="8">
        <f t="shared" si="97"/>
        <v>251378.8</v>
      </c>
      <c r="S61" s="7" t="s">
        <v>90</v>
      </c>
    </row>
    <row r="62" spans="2:19" x14ac:dyDescent="0.2">
      <c r="B62" s="7">
        <f t="shared" si="1"/>
        <v>55</v>
      </c>
      <c r="C62" s="7"/>
      <c r="D62" s="7"/>
      <c r="E62" s="7" t="s">
        <v>47</v>
      </c>
      <c r="F62" s="7"/>
      <c r="G62" s="7"/>
      <c r="H62" s="7" t="s">
        <v>38</v>
      </c>
      <c r="I62" s="11">
        <v>0.05</v>
      </c>
      <c r="J62" s="11">
        <v>0.05</v>
      </c>
      <c r="K62" s="11">
        <v>0.05</v>
      </c>
      <c r="L62" s="11">
        <v>0.05</v>
      </c>
      <c r="M62" s="11">
        <v>0.05</v>
      </c>
      <c r="N62" s="11">
        <v>0.05</v>
      </c>
      <c r="O62" s="11">
        <v>0.05</v>
      </c>
      <c r="P62" s="11">
        <v>0.05</v>
      </c>
      <c r="Q62" s="11">
        <v>0.05</v>
      </c>
      <c r="R62" s="11">
        <v>0.05</v>
      </c>
      <c r="S62" s="7" t="s">
        <v>101</v>
      </c>
    </row>
    <row r="63" spans="2:19" x14ac:dyDescent="0.2">
      <c r="B63" s="7">
        <f t="shared" si="1"/>
        <v>56</v>
      </c>
      <c r="C63" s="7" t="s">
        <v>11</v>
      </c>
      <c r="D63" s="7"/>
      <c r="E63" s="7"/>
      <c r="F63" s="7"/>
      <c r="G63" s="7"/>
      <c r="H63" s="7" t="s">
        <v>51</v>
      </c>
      <c r="I63" s="8">
        <f t="shared" ref="I63:R63" si="98">I48-I49</f>
        <v>1517.6</v>
      </c>
      <c r="J63" s="8">
        <f t="shared" si="98"/>
        <v>1698.0400000000004</v>
      </c>
      <c r="K63" s="8">
        <f t="shared" si="98"/>
        <v>616.24000000000024</v>
      </c>
      <c r="L63" s="8">
        <f t="shared" si="98"/>
        <v>242.19999999999982</v>
      </c>
      <c r="M63" s="8">
        <f t="shared" si="98"/>
        <v>-1044.0800000000008</v>
      </c>
      <c r="N63" s="8">
        <f t="shared" si="98"/>
        <v>27277.4</v>
      </c>
      <c r="O63" s="8">
        <f t="shared" si="98"/>
        <v>59086.640000000007</v>
      </c>
      <c r="P63" s="8">
        <f t="shared" si="98"/>
        <v>95853.640000000014</v>
      </c>
      <c r="Q63" s="8">
        <f t="shared" si="98"/>
        <v>136008.4</v>
      </c>
      <c r="R63" s="8">
        <f t="shared" si="98"/>
        <v>181220.91999999998</v>
      </c>
      <c r="S63" s="7" t="s">
        <v>19</v>
      </c>
    </row>
    <row r="64" spans="2:19" x14ac:dyDescent="0.2">
      <c r="B64" s="7">
        <f t="shared" si="1"/>
        <v>57</v>
      </c>
      <c r="C64" s="7" t="s">
        <v>16</v>
      </c>
      <c r="D64" s="7"/>
      <c r="E64" s="7"/>
      <c r="F64" s="7"/>
      <c r="G64" s="7"/>
      <c r="H64" s="7" t="s">
        <v>51</v>
      </c>
      <c r="I64" s="9">
        <v>0</v>
      </c>
      <c r="J64" s="9">
        <v>0</v>
      </c>
      <c r="K64" s="9">
        <v>0</v>
      </c>
      <c r="L64" s="9">
        <v>0</v>
      </c>
      <c r="M64" s="9">
        <v>0</v>
      </c>
      <c r="N64" s="9">
        <v>0</v>
      </c>
      <c r="O64" s="9">
        <v>0</v>
      </c>
      <c r="P64" s="9">
        <v>0</v>
      </c>
      <c r="Q64" s="9">
        <v>0</v>
      </c>
      <c r="R64" s="9">
        <v>0</v>
      </c>
      <c r="S64" s="7" t="s">
        <v>89</v>
      </c>
    </row>
    <row r="65" spans="2:19" x14ac:dyDescent="0.2">
      <c r="B65" s="7">
        <f t="shared" si="1"/>
        <v>58</v>
      </c>
      <c r="C65" s="7" t="s">
        <v>12</v>
      </c>
      <c r="D65" s="7"/>
      <c r="E65" s="7"/>
      <c r="F65" s="7"/>
      <c r="G65" s="7"/>
      <c r="H65" s="7" t="s">
        <v>51</v>
      </c>
      <c r="I65" s="8">
        <f t="shared" ref="I65:R65" si="99">I63-I64</f>
        <v>1517.6</v>
      </c>
      <c r="J65" s="8">
        <f t="shared" si="99"/>
        <v>1698.0400000000004</v>
      </c>
      <c r="K65" s="8">
        <f t="shared" si="99"/>
        <v>616.24000000000024</v>
      </c>
      <c r="L65" s="8">
        <f t="shared" si="99"/>
        <v>242.19999999999982</v>
      </c>
      <c r="M65" s="8">
        <f t="shared" si="99"/>
        <v>-1044.0800000000008</v>
      </c>
      <c r="N65" s="8">
        <f t="shared" si="99"/>
        <v>27277.4</v>
      </c>
      <c r="O65" s="8">
        <f t="shared" si="99"/>
        <v>59086.640000000007</v>
      </c>
      <c r="P65" s="8">
        <f t="shared" si="99"/>
        <v>95853.640000000014</v>
      </c>
      <c r="Q65" s="8">
        <f t="shared" si="99"/>
        <v>136008.4</v>
      </c>
      <c r="R65" s="8">
        <f t="shared" si="99"/>
        <v>181220.91999999998</v>
      </c>
      <c r="S65" s="7" t="s">
        <v>20</v>
      </c>
    </row>
    <row r="66" spans="2:19" x14ac:dyDescent="0.2">
      <c r="B66" s="7">
        <f t="shared" si="1"/>
        <v>59</v>
      </c>
      <c r="C66" s="7" t="s">
        <v>15</v>
      </c>
      <c r="D66" s="7"/>
      <c r="E66" s="7"/>
      <c r="F66" s="7"/>
      <c r="G66" s="7"/>
      <c r="H66" s="7" t="s">
        <v>51</v>
      </c>
      <c r="I66" s="9">
        <v>0</v>
      </c>
      <c r="J66" s="9">
        <v>0</v>
      </c>
      <c r="K66" s="9">
        <v>0</v>
      </c>
      <c r="L66" s="9">
        <v>0</v>
      </c>
      <c r="M66" s="9">
        <v>0</v>
      </c>
      <c r="N66" s="9">
        <v>0</v>
      </c>
      <c r="O66" s="9">
        <v>0</v>
      </c>
      <c r="P66" s="9">
        <v>0</v>
      </c>
      <c r="Q66" s="9">
        <v>0</v>
      </c>
      <c r="R66" s="9">
        <v>0</v>
      </c>
      <c r="S66" s="7" t="s">
        <v>89</v>
      </c>
    </row>
    <row r="67" spans="2:19" x14ac:dyDescent="0.2">
      <c r="B67" s="7">
        <f t="shared" si="1"/>
        <v>60</v>
      </c>
      <c r="C67" s="7" t="s">
        <v>17</v>
      </c>
      <c r="D67" s="7"/>
      <c r="E67" s="7"/>
      <c r="F67" s="7"/>
      <c r="G67" s="7"/>
      <c r="H67" s="7" t="s">
        <v>51</v>
      </c>
      <c r="I67" s="8">
        <f t="shared" ref="I67:R67" si="100">I65-I66</f>
        <v>1517.6</v>
      </c>
      <c r="J67" s="8">
        <f t="shared" si="100"/>
        <v>1698.0400000000004</v>
      </c>
      <c r="K67" s="8">
        <f t="shared" si="100"/>
        <v>616.24000000000024</v>
      </c>
      <c r="L67" s="8">
        <f t="shared" si="100"/>
        <v>242.19999999999982</v>
      </c>
      <c r="M67" s="8">
        <f t="shared" si="100"/>
        <v>-1044.0800000000008</v>
      </c>
      <c r="N67" s="8">
        <f t="shared" si="100"/>
        <v>27277.4</v>
      </c>
      <c r="O67" s="8">
        <f t="shared" si="100"/>
        <v>59086.640000000007</v>
      </c>
      <c r="P67" s="8">
        <f t="shared" si="100"/>
        <v>95853.640000000014</v>
      </c>
      <c r="Q67" s="8">
        <f t="shared" si="100"/>
        <v>136008.4</v>
      </c>
      <c r="R67" s="8">
        <f t="shared" si="100"/>
        <v>181220.91999999998</v>
      </c>
      <c r="S67" s="7" t="s">
        <v>21</v>
      </c>
    </row>
    <row r="68" spans="2:19" x14ac:dyDescent="0.2">
      <c r="B68" s="7">
        <f t="shared" si="1"/>
        <v>61</v>
      </c>
      <c r="C68" s="7" t="s">
        <v>13</v>
      </c>
      <c r="D68" s="7"/>
      <c r="E68" s="7"/>
      <c r="F68" s="7"/>
      <c r="G68" s="7"/>
      <c r="H68" s="7" t="s">
        <v>51</v>
      </c>
      <c r="I68" s="8">
        <f t="shared" ref="I68:Q68" si="101">I69+I76+I79</f>
        <v>372.42816000000005</v>
      </c>
      <c r="J68" s="8">
        <f t="shared" si="101"/>
        <v>426.84886400000016</v>
      </c>
      <c r="K68" s="8">
        <f t="shared" si="101"/>
        <v>120.16680000000005</v>
      </c>
      <c r="L68" s="8">
        <f t="shared" si="101"/>
        <v>47.228999999999957</v>
      </c>
      <c r="M68" s="8">
        <f t="shared" si="101"/>
        <v>0</v>
      </c>
      <c r="N68" s="8">
        <f t="shared" si="101"/>
        <v>8141.5838400000021</v>
      </c>
      <c r="O68" s="8">
        <f t="shared" si="101"/>
        <v>17735.250624000004</v>
      </c>
      <c r="P68" s="8">
        <f t="shared" si="101"/>
        <v>28824.177824000009</v>
      </c>
      <c r="Q68" s="8">
        <f t="shared" si="101"/>
        <v>40934.853440000006</v>
      </c>
      <c r="R68" s="8">
        <f>R69+R76+R79</f>
        <v>54570.949472</v>
      </c>
      <c r="S68" s="7" t="s">
        <v>68</v>
      </c>
    </row>
    <row r="69" spans="2:19" x14ac:dyDescent="0.2">
      <c r="B69" s="7">
        <f t="shared" si="1"/>
        <v>62</v>
      </c>
      <c r="C69" s="7"/>
      <c r="D69" s="7" t="s">
        <v>57</v>
      </c>
      <c r="E69" s="7"/>
      <c r="F69" s="7"/>
      <c r="G69" s="7"/>
      <c r="H69" s="7" t="s">
        <v>51</v>
      </c>
      <c r="I69" s="8">
        <f>I70+I73</f>
        <v>286.48320000000001</v>
      </c>
      <c r="J69" s="8">
        <f t="shared" ref="J69:R69" si="102">J70+J73</f>
        <v>328.34528000000012</v>
      </c>
      <c r="K69" s="8">
        <f t="shared" si="102"/>
        <v>92.436000000000035</v>
      </c>
      <c r="L69" s="8">
        <f t="shared" si="102"/>
        <v>36.32999999999997</v>
      </c>
      <c r="M69" s="8">
        <f t="shared" si="102"/>
        <v>0</v>
      </c>
      <c r="N69" s="8">
        <f t="shared" si="102"/>
        <v>6262.756800000001</v>
      </c>
      <c r="O69" s="8">
        <f t="shared" si="102"/>
        <v>13642.500480000002</v>
      </c>
      <c r="P69" s="8">
        <f t="shared" si="102"/>
        <v>22172.444480000006</v>
      </c>
      <c r="Q69" s="8">
        <f t="shared" si="102"/>
        <v>31488.3488</v>
      </c>
      <c r="R69" s="8">
        <f t="shared" si="102"/>
        <v>41977.653440000002</v>
      </c>
      <c r="S69" s="7" t="s">
        <v>66</v>
      </c>
    </row>
    <row r="70" spans="2:19" x14ac:dyDescent="0.2">
      <c r="B70" s="7">
        <f t="shared" si="1"/>
        <v>63</v>
      </c>
      <c r="C70" s="7"/>
      <c r="D70" s="7"/>
      <c r="E70" s="7" t="s">
        <v>50</v>
      </c>
      <c r="F70" s="7"/>
      <c r="G70" s="7"/>
      <c r="H70" s="7" t="s">
        <v>51</v>
      </c>
      <c r="I70" s="4">
        <f>IF(I72&lt;=0, 0, IF(I72&lt;=800, I72*I71, 800*I71))</f>
        <v>120</v>
      </c>
      <c r="J70" s="4">
        <f t="shared" ref="J70:R70" si="103">IF(J72&lt;=0, 0, IF(J72&lt;=800, J72*J71, 800*J71))</f>
        <v>120</v>
      </c>
      <c r="K70" s="4">
        <f t="shared" si="103"/>
        <v>92.436000000000035</v>
      </c>
      <c r="L70" s="4">
        <f>IF(L72&lt;=0, 0, IF(L72&lt;=800, L72*L71, 800*L71))</f>
        <v>36.32999999999997</v>
      </c>
      <c r="M70" s="4">
        <f t="shared" si="103"/>
        <v>0</v>
      </c>
      <c r="N70" s="4">
        <f t="shared" si="103"/>
        <v>120</v>
      </c>
      <c r="O70" s="4">
        <f t="shared" si="103"/>
        <v>120</v>
      </c>
      <c r="P70" s="4">
        <f t="shared" si="103"/>
        <v>120</v>
      </c>
      <c r="Q70" s="4">
        <f t="shared" si="103"/>
        <v>120</v>
      </c>
      <c r="R70" s="4">
        <f t="shared" si="103"/>
        <v>120</v>
      </c>
      <c r="S70" s="7" t="s">
        <v>64</v>
      </c>
    </row>
    <row r="71" spans="2:19" x14ac:dyDescent="0.2">
      <c r="B71" s="7">
        <f t="shared" si="1"/>
        <v>64</v>
      </c>
      <c r="C71" s="7"/>
      <c r="D71" s="7"/>
      <c r="E71" s="7"/>
      <c r="F71" s="7" t="s">
        <v>52</v>
      </c>
      <c r="G71" s="7"/>
      <c r="H71" s="7" t="s">
        <v>37</v>
      </c>
      <c r="I71" s="11">
        <v>0.15</v>
      </c>
      <c r="J71" s="12">
        <f>$I$71</f>
        <v>0.15</v>
      </c>
      <c r="K71" s="12">
        <f t="shared" ref="K71:R71" si="104">$I$71</f>
        <v>0.15</v>
      </c>
      <c r="L71" s="12">
        <f t="shared" si="104"/>
        <v>0.15</v>
      </c>
      <c r="M71" s="12">
        <f t="shared" si="104"/>
        <v>0.15</v>
      </c>
      <c r="N71" s="12">
        <f t="shared" si="104"/>
        <v>0.15</v>
      </c>
      <c r="O71" s="12">
        <f t="shared" si="104"/>
        <v>0.15</v>
      </c>
      <c r="P71" s="12">
        <f t="shared" si="104"/>
        <v>0.15</v>
      </c>
      <c r="Q71" s="12">
        <f t="shared" si="104"/>
        <v>0.15</v>
      </c>
      <c r="R71" s="12">
        <f t="shared" si="104"/>
        <v>0.15</v>
      </c>
      <c r="S71" s="7" t="s">
        <v>62</v>
      </c>
    </row>
    <row r="72" spans="2:19" x14ac:dyDescent="0.2">
      <c r="B72" s="7">
        <f t="shared" si="1"/>
        <v>65</v>
      </c>
      <c r="C72" s="7"/>
      <c r="D72" s="7"/>
      <c r="E72" s="7"/>
      <c r="F72" s="7" t="s">
        <v>17</v>
      </c>
      <c r="G72" s="7"/>
      <c r="H72" s="7" t="s">
        <v>51</v>
      </c>
      <c r="I72" s="8">
        <f>I67</f>
        <v>1517.6</v>
      </c>
      <c r="J72" s="8">
        <f t="shared" ref="J72:R72" si="105">J67</f>
        <v>1698.0400000000004</v>
      </c>
      <c r="K72" s="8">
        <f t="shared" si="105"/>
        <v>616.24000000000024</v>
      </c>
      <c r="L72" s="8">
        <f t="shared" si="105"/>
        <v>242.19999999999982</v>
      </c>
      <c r="M72" s="8">
        <f t="shared" si="105"/>
        <v>-1044.0800000000008</v>
      </c>
      <c r="N72" s="8">
        <f t="shared" si="105"/>
        <v>27277.4</v>
      </c>
      <c r="O72" s="8">
        <f t="shared" si="105"/>
        <v>59086.640000000007</v>
      </c>
      <c r="P72" s="8">
        <f t="shared" si="105"/>
        <v>95853.640000000014</v>
      </c>
      <c r="Q72" s="8">
        <f t="shared" si="105"/>
        <v>136008.4</v>
      </c>
      <c r="R72" s="8">
        <f t="shared" si="105"/>
        <v>181220.91999999998</v>
      </c>
      <c r="S72" s="7" t="s">
        <v>21</v>
      </c>
    </row>
    <row r="73" spans="2:19" x14ac:dyDescent="0.2">
      <c r="B73" s="7">
        <f t="shared" ref="B73:B82" si="106">ROW()-7</f>
        <v>66</v>
      </c>
      <c r="C73" s="7"/>
      <c r="D73" s="7"/>
      <c r="E73" s="7" t="s">
        <v>53</v>
      </c>
      <c r="F73" s="7"/>
      <c r="G73" s="7"/>
      <c r="H73" s="7" t="s">
        <v>51</v>
      </c>
      <c r="I73" s="4">
        <f>IF(I75&lt;=800, 0, IF(I75&lt;=800, I75*I74, (I75-800)*I74))</f>
        <v>166.48319999999998</v>
      </c>
      <c r="J73" s="4">
        <f t="shared" ref="J73:R73" si="107">IF(J75&lt;=800, 0, IF(J75&lt;=800, J75*J74, (J75-800)*J74))</f>
        <v>208.34528000000012</v>
      </c>
      <c r="K73" s="4">
        <f t="shared" si="107"/>
        <v>0</v>
      </c>
      <c r="L73" s="4">
        <f t="shared" si="107"/>
        <v>0</v>
      </c>
      <c r="M73" s="4">
        <f t="shared" si="107"/>
        <v>0</v>
      </c>
      <c r="N73" s="4">
        <f t="shared" si="107"/>
        <v>6142.756800000001</v>
      </c>
      <c r="O73" s="4">
        <f t="shared" si="107"/>
        <v>13522.500480000002</v>
      </c>
      <c r="P73" s="4">
        <f t="shared" si="107"/>
        <v>22052.444480000006</v>
      </c>
      <c r="Q73" s="4">
        <f t="shared" si="107"/>
        <v>31368.3488</v>
      </c>
      <c r="R73" s="4">
        <f t="shared" si="107"/>
        <v>41857.653440000002</v>
      </c>
      <c r="S73" s="7" t="s">
        <v>65</v>
      </c>
    </row>
    <row r="74" spans="2:19" x14ac:dyDescent="0.2">
      <c r="B74" s="7">
        <f t="shared" si="106"/>
        <v>67</v>
      </c>
      <c r="C74" s="7"/>
      <c r="D74" s="7"/>
      <c r="E74" s="7"/>
      <c r="F74" s="7" t="s">
        <v>54</v>
      </c>
      <c r="G74" s="7"/>
      <c r="H74" s="7" t="s">
        <v>37</v>
      </c>
      <c r="I74" s="11">
        <v>0.23200000000000001</v>
      </c>
      <c r="J74" s="12">
        <f>$I$74</f>
        <v>0.23200000000000001</v>
      </c>
      <c r="K74" s="12">
        <f t="shared" ref="K74:R74" si="108">$I$74</f>
        <v>0.23200000000000001</v>
      </c>
      <c r="L74" s="12">
        <f t="shared" si="108"/>
        <v>0.23200000000000001</v>
      </c>
      <c r="M74" s="12">
        <f t="shared" si="108"/>
        <v>0.23200000000000001</v>
      </c>
      <c r="N74" s="12">
        <f t="shared" si="108"/>
        <v>0.23200000000000001</v>
      </c>
      <c r="O74" s="12">
        <f t="shared" si="108"/>
        <v>0.23200000000000001</v>
      </c>
      <c r="P74" s="12">
        <f t="shared" si="108"/>
        <v>0.23200000000000001</v>
      </c>
      <c r="Q74" s="12">
        <f t="shared" si="108"/>
        <v>0.23200000000000001</v>
      </c>
      <c r="R74" s="12">
        <f t="shared" si="108"/>
        <v>0.23200000000000001</v>
      </c>
      <c r="S74" s="7" t="s">
        <v>63</v>
      </c>
    </row>
    <row r="75" spans="2:19" x14ac:dyDescent="0.2">
      <c r="B75" s="7">
        <f t="shared" si="106"/>
        <v>68</v>
      </c>
      <c r="C75" s="7"/>
      <c r="D75" s="7"/>
      <c r="E75" s="7"/>
      <c r="F75" s="7" t="s">
        <v>17</v>
      </c>
      <c r="G75" s="7"/>
      <c r="H75" s="7" t="s">
        <v>51</v>
      </c>
      <c r="I75" s="8">
        <f>I67</f>
        <v>1517.6</v>
      </c>
      <c r="J75" s="8">
        <f t="shared" ref="J75:R75" si="109">J67</f>
        <v>1698.0400000000004</v>
      </c>
      <c r="K75" s="8">
        <f t="shared" si="109"/>
        <v>616.24000000000024</v>
      </c>
      <c r="L75" s="8">
        <f t="shared" si="109"/>
        <v>242.19999999999982</v>
      </c>
      <c r="M75" s="8">
        <f t="shared" si="109"/>
        <v>-1044.0800000000008</v>
      </c>
      <c r="N75" s="8">
        <f t="shared" si="109"/>
        <v>27277.4</v>
      </c>
      <c r="O75" s="8">
        <f t="shared" si="109"/>
        <v>59086.640000000007</v>
      </c>
      <c r="P75" s="8">
        <f t="shared" si="109"/>
        <v>95853.640000000014</v>
      </c>
      <c r="Q75" s="8">
        <f t="shared" si="109"/>
        <v>136008.4</v>
      </c>
      <c r="R75" s="8">
        <f t="shared" si="109"/>
        <v>181220.91999999998</v>
      </c>
      <c r="S75" s="7" t="s">
        <v>21</v>
      </c>
    </row>
    <row r="76" spans="2:19" x14ac:dyDescent="0.2">
      <c r="B76" s="7">
        <f t="shared" si="106"/>
        <v>69</v>
      </c>
      <c r="C76" s="7"/>
      <c r="D76" s="7" t="s">
        <v>55</v>
      </c>
      <c r="E76" s="7"/>
      <c r="F76" s="7"/>
      <c r="G76" s="7"/>
      <c r="H76" s="7" t="s">
        <v>51</v>
      </c>
      <c r="I76" s="8">
        <f>I77*I78</f>
        <v>28.648320000000002</v>
      </c>
      <c r="J76" s="8">
        <f t="shared" ref="J76:R76" si="110">J77*J78</f>
        <v>32.834528000000013</v>
      </c>
      <c r="K76" s="8">
        <f t="shared" si="110"/>
        <v>9.2436000000000043</v>
      </c>
      <c r="L76" s="8">
        <f t="shared" si="110"/>
        <v>3.6329999999999973</v>
      </c>
      <c r="M76" s="8">
        <f t="shared" si="110"/>
        <v>0</v>
      </c>
      <c r="N76" s="8">
        <f t="shared" si="110"/>
        <v>626.27568000000019</v>
      </c>
      <c r="O76" s="8">
        <f t="shared" si="110"/>
        <v>1364.2500480000003</v>
      </c>
      <c r="P76" s="8">
        <f t="shared" si="110"/>
        <v>2217.2444480000008</v>
      </c>
      <c r="Q76" s="8">
        <f t="shared" si="110"/>
        <v>3148.8348800000003</v>
      </c>
      <c r="R76" s="8">
        <f t="shared" si="110"/>
        <v>4197.7653440000004</v>
      </c>
      <c r="S76" s="7" t="s">
        <v>67</v>
      </c>
    </row>
    <row r="77" spans="2:19" x14ac:dyDescent="0.2">
      <c r="B77" s="7">
        <f t="shared" si="106"/>
        <v>70</v>
      </c>
      <c r="C77" s="7"/>
      <c r="D77" s="7"/>
      <c r="E77" s="7" t="s">
        <v>57</v>
      </c>
      <c r="F77" s="7"/>
      <c r="G77" s="7"/>
      <c r="H77" s="7" t="s">
        <v>51</v>
      </c>
      <c r="I77" s="8">
        <f>I69</f>
        <v>286.48320000000001</v>
      </c>
      <c r="J77" s="8">
        <f t="shared" ref="J77:R77" si="111">J69</f>
        <v>328.34528000000012</v>
      </c>
      <c r="K77" s="8">
        <f t="shared" si="111"/>
        <v>92.436000000000035</v>
      </c>
      <c r="L77" s="8">
        <f t="shared" si="111"/>
        <v>36.32999999999997</v>
      </c>
      <c r="M77" s="8">
        <f t="shared" si="111"/>
        <v>0</v>
      </c>
      <c r="N77" s="8">
        <f t="shared" si="111"/>
        <v>6262.756800000001</v>
      </c>
      <c r="O77" s="8">
        <f t="shared" si="111"/>
        <v>13642.500480000002</v>
      </c>
      <c r="P77" s="8">
        <f t="shared" si="111"/>
        <v>22172.444480000006</v>
      </c>
      <c r="Q77" s="8">
        <f t="shared" si="111"/>
        <v>31488.3488</v>
      </c>
      <c r="R77" s="8">
        <f t="shared" si="111"/>
        <v>41977.653440000002</v>
      </c>
      <c r="S77" s="7" t="s">
        <v>66</v>
      </c>
    </row>
    <row r="78" spans="2:19" x14ac:dyDescent="0.2">
      <c r="B78" s="7">
        <f t="shared" si="106"/>
        <v>71</v>
      </c>
      <c r="C78" s="7"/>
      <c r="D78" s="7"/>
      <c r="E78" s="7" t="s">
        <v>58</v>
      </c>
      <c r="F78" s="7"/>
      <c r="G78" s="7"/>
      <c r="H78" s="7" t="s">
        <v>37</v>
      </c>
      <c r="I78" s="11">
        <v>0.1</v>
      </c>
      <c r="J78" s="12">
        <f>$I$78</f>
        <v>0.1</v>
      </c>
      <c r="K78" s="12">
        <f t="shared" ref="K78:R78" si="112">$I$78</f>
        <v>0.1</v>
      </c>
      <c r="L78" s="12">
        <f t="shared" si="112"/>
        <v>0.1</v>
      </c>
      <c r="M78" s="12">
        <f t="shared" si="112"/>
        <v>0.1</v>
      </c>
      <c r="N78" s="12">
        <f t="shared" si="112"/>
        <v>0.1</v>
      </c>
      <c r="O78" s="12">
        <f t="shared" si="112"/>
        <v>0.1</v>
      </c>
      <c r="P78" s="12">
        <f t="shared" si="112"/>
        <v>0.1</v>
      </c>
      <c r="Q78" s="12">
        <f t="shared" si="112"/>
        <v>0.1</v>
      </c>
      <c r="R78" s="12">
        <f t="shared" si="112"/>
        <v>0.1</v>
      </c>
      <c r="S78" s="7" t="s">
        <v>60</v>
      </c>
    </row>
    <row r="79" spans="2:19" x14ac:dyDescent="0.2">
      <c r="B79" s="7">
        <f t="shared" si="106"/>
        <v>72</v>
      </c>
      <c r="C79" s="7"/>
      <c r="D79" s="7" t="s">
        <v>56</v>
      </c>
      <c r="E79" s="7"/>
      <c r="F79" s="7"/>
      <c r="G79" s="7"/>
      <c r="H79" s="7" t="s">
        <v>51</v>
      </c>
      <c r="I79" s="8">
        <f>I80*I81</f>
        <v>57.296640000000004</v>
      </c>
      <c r="J79" s="8">
        <f t="shared" ref="J79" si="113">J80*J81</f>
        <v>65.669056000000026</v>
      </c>
      <c r="K79" s="8">
        <f t="shared" ref="K79" si="114">K80*K81</f>
        <v>18.487200000000009</v>
      </c>
      <c r="L79" s="8">
        <f t="shared" ref="L79" si="115">L80*L81</f>
        <v>7.2659999999999947</v>
      </c>
      <c r="M79" s="8">
        <f t="shared" ref="M79" si="116">M80*M81</f>
        <v>0</v>
      </c>
      <c r="N79" s="8">
        <f t="shared" ref="N79" si="117">N80*N81</f>
        <v>1252.5513600000004</v>
      </c>
      <c r="O79" s="8">
        <f t="shared" ref="O79" si="118">O80*O81</f>
        <v>2728.5000960000007</v>
      </c>
      <c r="P79" s="8">
        <f t="shared" ref="P79" si="119">P80*P81</f>
        <v>4434.4888960000017</v>
      </c>
      <c r="Q79" s="8">
        <f t="shared" ref="Q79" si="120">Q80*Q81</f>
        <v>6297.6697600000007</v>
      </c>
      <c r="R79" s="8">
        <f t="shared" ref="R79" si="121">R80*R81</f>
        <v>8395.5306880000007</v>
      </c>
      <c r="S79" s="7" t="s">
        <v>67</v>
      </c>
    </row>
    <row r="80" spans="2:19" x14ac:dyDescent="0.2">
      <c r="B80" s="7">
        <f t="shared" si="106"/>
        <v>73</v>
      </c>
      <c r="C80" s="7"/>
      <c r="D80" s="7"/>
      <c r="E80" s="7" t="s">
        <v>57</v>
      </c>
      <c r="F80" s="7"/>
      <c r="G80" s="7"/>
      <c r="H80" s="7" t="s">
        <v>51</v>
      </c>
      <c r="I80" s="8">
        <f>I69</f>
        <v>286.48320000000001</v>
      </c>
      <c r="J80" s="8">
        <f t="shared" ref="J80:R80" si="122">J69</f>
        <v>328.34528000000012</v>
      </c>
      <c r="K80" s="8">
        <f t="shared" si="122"/>
        <v>92.436000000000035</v>
      </c>
      <c r="L80" s="8">
        <f t="shared" si="122"/>
        <v>36.32999999999997</v>
      </c>
      <c r="M80" s="8">
        <f t="shared" si="122"/>
        <v>0</v>
      </c>
      <c r="N80" s="8">
        <f t="shared" si="122"/>
        <v>6262.756800000001</v>
      </c>
      <c r="O80" s="8">
        <f t="shared" si="122"/>
        <v>13642.500480000002</v>
      </c>
      <c r="P80" s="8">
        <f t="shared" si="122"/>
        <v>22172.444480000006</v>
      </c>
      <c r="Q80" s="8">
        <f t="shared" si="122"/>
        <v>31488.3488</v>
      </c>
      <c r="R80" s="8">
        <f t="shared" si="122"/>
        <v>41977.653440000002</v>
      </c>
      <c r="S80" s="7" t="s">
        <v>66</v>
      </c>
    </row>
    <row r="81" spans="2:19" x14ac:dyDescent="0.2">
      <c r="B81" s="7">
        <f t="shared" si="106"/>
        <v>74</v>
      </c>
      <c r="C81" s="7"/>
      <c r="D81" s="7"/>
      <c r="E81" s="7" t="s">
        <v>59</v>
      </c>
      <c r="F81" s="7"/>
      <c r="G81" s="7"/>
      <c r="H81" s="7" t="s">
        <v>37</v>
      </c>
      <c r="I81" s="11">
        <v>0.2</v>
      </c>
      <c r="J81" s="12">
        <f>$I$81</f>
        <v>0.2</v>
      </c>
      <c r="K81" s="12">
        <f t="shared" ref="K81:R81" si="123">$I$81</f>
        <v>0.2</v>
      </c>
      <c r="L81" s="12">
        <f t="shared" si="123"/>
        <v>0.2</v>
      </c>
      <c r="M81" s="12">
        <f t="shared" si="123"/>
        <v>0.2</v>
      </c>
      <c r="N81" s="12">
        <f t="shared" si="123"/>
        <v>0.2</v>
      </c>
      <c r="O81" s="12">
        <f t="shared" si="123"/>
        <v>0.2</v>
      </c>
      <c r="P81" s="12">
        <f t="shared" si="123"/>
        <v>0.2</v>
      </c>
      <c r="Q81" s="12">
        <f t="shared" si="123"/>
        <v>0.2</v>
      </c>
      <c r="R81" s="12">
        <f t="shared" si="123"/>
        <v>0.2</v>
      </c>
      <c r="S81" s="7" t="s">
        <v>61</v>
      </c>
    </row>
    <row r="82" spans="2:19" x14ac:dyDescent="0.2">
      <c r="B82" s="7">
        <f t="shared" si="106"/>
        <v>75</v>
      </c>
      <c r="C82" s="7" t="s">
        <v>14</v>
      </c>
      <c r="D82" s="7"/>
      <c r="E82" s="7"/>
      <c r="F82" s="7"/>
      <c r="G82" s="7"/>
      <c r="H82" s="7" t="s">
        <v>51</v>
      </c>
      <c r="I82" s="8">
        <f t="shared" ref="I82:R82" si="124">I67-I68</f>
        <v>1145.17184</v>
      </c>
      <c r="J82" s="8">
        <f t="shared" si="124"/>
        <v>1271.1911360000004</v>
      </c>
      <c r="K82" s="8">
        <f t="shared" si="124"/>
        <v>496.07320000000016</v>
      </c>
      <c r="L82" s="8">
        <f t="shared" si="124"/>
        <v>194.97099999999986</v>
      </c>
      <c r="M82" s="8">
        <f t="shared" si="124"/>
        <v>-1044.0800000000008</v>
      </c>
      <c r="N82" s="8">
        <f t="shared" si="124"/>
        <v>19135.816159999998</v>
      </c>
      <c r="O82" s="8">
        <f t="shared" si="124"/>
        <v>41351.389376000006</v>
      </c>
      <c r="P82" s="8">
        <f t="shared" si="124"/>
        <v>67029.462176000001</v>
      </c>
      <c r="Q82" s="8">
        <f t="shared" si="124"/>
        <v>95073.546559999988</v>
      </c>
      <c r="R82" s="8">
        <f t="shared" si="124"/>
        <v>126649.97052799998</v>
      </c>
      <c r="S82" s="7" t="s">
        <v>22</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ignoredErrors>
    <ignoredError sqref="I76:R7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9A863-E88B-45AF-9C77-A8A93C86ABFF}">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A53CB320-EA72-4BEE-9C5B-F793314CC29C}">
  <ds:schemaRefs>
    <ds:schemaRef ds:uri="http://schemas.microsoft.com/sharepoint/v3/contenttype/forms"/>
  </ds:schemaRefs>
</ds:datastoreItem>
</file>

<file path=customXml/itemProps3.xml><?xml version="1.0" encoding="utf-8"?>
<ds:datastoreItem xmlns:ds="http://schemas.openxmlformats.org/officeDocument/2006/customXml" ds:itemID="{B4FAD0AE-564F-4633-A419-6999B5A7A7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財務モデル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2025-11-18T02:27:07Z</cp:lastPrinted>
  <dcterms:created xsi:type="dcterms:W3CDTF">2025-11-16T23:23:40Z</dcterms:created>
  <dcterms:modified xsi:type="dcterms:W3CDTF">2026-01-14T09:25:14Z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0x010100C41C3E266D40784080AE7FC7FC3CF127</vt:lpwstr>
  </property>
</Properties>
</file>